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ĂM 2024\Dữ liệu mở\T10-KH dữ liệu mở\Trung tâm Y tế\"/>
    </mc:Choice>
  </mc:AlternateContent>
  <xr:revisionPtr revIDLastSave="0" documentId="13_ncr:1_{D0202803-5A78-4D1B-B978-C95B8A316323}" xr6:coauthVersionLast="47" xr6:coauthVersionMax="47" xr10:uidLastSave="{00000000-0000-0000-0000-000000000000}"/>
  <bookViews>
    <workbookView xWindow="-108" yWindow="-108" windowWidth="23256" windowHeight="12576" tabRatio="329" firstSheet="1" activeTab="1" xr2:uid="{00000000-000D-0000-FFFF-FFFF00000000}"/>
  </bookViews>
  <sheets>
    <sheet name="Nhà tiêu" sheetId="2" r:id="rId1"/>
    <sheet name="SL VSMT, Nước" sheetId="3" r:id="rId2"/>
  </sheets>
  <definedNames>
    <definedName name="_xlnm.Print_Titles" localSheetId="0">'Nhà tiêu'!$2:$4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3" l="1"/>
  <c r="Z38" i="3" l="1"/>
  <c r="F35" i="3"/>
  <c r="P31" i="3" l="1"/>
  <c r="R31" i="3"/>
  <c r="S31" i="3"/>
  <c r="O31" i="3"/>
  <c r="AB30" i="3"/>
  <c r="H7" i="2"/>
  <c r="I7" i="2" s="1"/>
  <c r="J7" i="2"/>
  <c r="K7" i="2" s="1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K21" i="2" l="1"/>
  <c r="K19" i="2"/>
  <c r="K17" i="2"/>
  <c r="K15" i="2"/>
  <c r="K13" i="2"/>
  <c r="K11" i="2"/>
  <c r="K9" i="2"/>
  <c r="K20" i="2"/>
  <c r="K18" i="2"/>
  <c r="K16" i="2"/>
  <c r="K14" i="2"/>
  <c r="K12" i="2"/>
  <c r="K10" i="2"/>
  <c r="K8" i="2"/>
  <c r="C6" i="2"/>
  <c r="X49" i="3" l="1"/>
  <c r="Y49" i="3"/>
  <c r="X31" i="3"/>
  <c r="V49" i="3"/>
  <c r="U49" i="3"/>
  <c r="S49" i="3"/>
  <c r="R49" i="3"/>
  <c r="P49" i="3"/>
  <c r="Q49" i="3" s="1"/>
  <c r="O49" i="3"/>
  <c r="M49" i="3"/>
  <c r="L49" i="3"/>
  <c r="J49" i="3"/>
  <c r="I49" i="3"/>
  <c r="E49" i="3"/>
  <c r="Z35" i="3"/>
  <c r="Z36" i="3"/>
  <c r="Z37" i="3"/>
  <c r="Z39" i="3"/>
  <c r="Z40" i="3"/>
  <c r="Z41" i="3"/>
  <c r="Z42" i="3"/>
  <c r="Z43" i="3"/>
  <c r="Z44" i="3"/>
  <c r="Z45" i="3"/>
  <c r="Z46" i="3"/>
  <c r="Z47" i="3"/>
  <c r="Z48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T38" i="3"/>
  <c r="Q38" i="3"/>
  <c r="N35" i="3"/>
  <c r="N36" i="3"/>
  <c r="N37" i="3"/>
  <c r="N39" i="3"/>
  <c r="N40" i="3"/>
  <c r="N41" i="3"/>
  <c r="N42" i="3"/>
  <c r="N43" i="3"/>
  <c r="N44" i="3"/>
  <c r="N45" i="3"/>
  <c r="N46" i="3"/>
  <c r="N47" i="3"/>
  <c r="N48" i="3"/>
  <c r="K35" i="3"/>
  <c r="K36" i="3"/>
  <c r="K37" i="3"/>
  <c r="K39" i="3"/>
  <c r="K40" i="3"/>
  <c r="K41" i="3"/>
  <c r="K42" i="3"/>
  <c r="K43" i="3"/>
  <c r="K44" i="3"/>
  <c r="K45" i="3"/>
  <c r="K46" i="3"/>
  <c r="K47" i="3"/>
  <c r="K48" i="3"/>
  <c r="H35" i="3"/>
  <c r="H36" i="3"/>
  <c r="H38" i="3"/>
  <c r="H40" i="3"/>
  <c r="H41" i="3"/>
  <c r="H43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Z34" i="3"/>
  <c r="W34" i="3"/>
  <c r="N34" i="3"/>
  <c r="K34" i="3"/>
  <c r="F34" i="3"/>
  <c r="Y31" i="3"/>
  <c r="V31" i="3"/>
  <c r="AA31" i="3"/>
  <c r="AB25" i="3"/>
  <c r="AB26" i="3"/>
  <c r="AB27" i="3"/>
  <c r="AB28" i="3"/>
  <c r="AB29" i="3"/>
  <c r="U31" i="3"/>
  <c r="M31" i="3"/>
  <c r="L31" i="3"/>
  <c r="J31" i="3"/>
  <c r="I31" i="3"/>
  <c r="G31" i="3"/>
  <c r="E31" i="3"/>
  <c r="W49" i="3" l="1"/>
  <c r="K49" i="3"/>
  <c r="N49" i="3"/>
  <c r="Z25" i="3"/>
  <c r="Z26" i="3"/>
  <c r="Z27" i="3"/>
  <c r="Z28" i="3"/>
  <c r="Z29" i="3"/>
  <c r="Z30" i="3"/>
  <c r="Z31" i="3"/>
  <c r="W25" i="3"/>
  <c r="W26" i="3"/>
  <c r="W27" i="3"/>
  <c r="W28" i="3"/>
  <c r="W29" i="3"/>
  <c r="W30" i="3"/>
  <c r="W31" i="3"/>
  <c r="T27" i="3"/>
  <c r="T31" i="3" s="1"/>
  <c r="Q27" i="3"/>
  <c r="Q31" i="3" s="1"/>
  <c r="N25" i="3"/>
  <c r="N26" i="3"/>
  <c r="N28" i="3"/>
  <c r="N29" i="3"/>
  <c r="N30" i="3"/>
  <c r="N31" i="3"/>
  <c r="K25" i="3"/>
  <c r="K26" i="3"/>
  <c r="K28" i="3"/>
  <c r="K29" i="3"/>
  <c r="K30" i="3"/>
  <c r="H25" i="3"/>
  <c r="H26" i="3"/>
  <c r="H27" i="3"/>
  <c r="H28" i="3"/>
  <c r="H29" i="3"/>
  <c r="H30" i="3"/>
  <c r="F25" i="3"/>
  <c r="F26" i="3"/>
  <c r="F27" i="3"/>
  <c r="F28" i="3"/>
  <c r="F29" i="3"/>
  <c r="F30" i="3"/>
  <c r="H7" i="3"/>
  <c r="K31" i="3" l="1"/>
  <c r="F7" i="3"/>
  <c r="H8" i="3"/>
  <c r="H9" i="3"/>
  <c r="H10" i="3"/>
  <c r="H11" i="3"/>
  <c r="H13" i="3"/>
  <c r="H14" i="3"/>
  <c r="H15" i="3"/>
  <c r="H16" i="3"/>
  <c r="H17" i="3"/>
  <c r="H18" i="3"/>
  <c r="H19" i="3"/>
  <c r="H20" i="3"/>
  <c r="H21" i="3"/>
  <c r="F8" i="3"/>
  <c r="F9" i="3"/>
  <c r="F10" i="3"/>
  <c r="F11" i="3"/>
  <c r="F13" i="3"/>
  <c r="F14" i="3"/>
  <c r="F15" i="3"/>
  <c r="F16" i="3"/>
  <c r="F17" i="3"/>
  <c r="F18" i="3"/>
  <c r="F19" i="3"/>
  <c r="F20" i="3"/>
  <c r="F21" i="3"/>
  <c r="T8" i="3"/>
  <c r="T9" i="3"/>
  <c r="T10" i="3"/>
  <c r="T13" i="3"/>
  <c r="T14" i="3"/>
  <c r="T15" i="3"/>
  <c r="T16" i="3"/>
  <c r="T17" i="3"/>
  <c r="T18" i="3"/>
  <c r="T19" i="3"/>
  <c r="T20" i="3"/>
  <c r="T21" i="3"/>
  <c r="Q8" i="3"/>
  <c r="Q9" i="3"/>
  <c r="Q10" i="3"/>
  <c r="Q13" i="3"/>
  <c r="Q14" i="3"/>
  <c r="Q15" i="3"/>
  <c r="Q16" i="3"/>
  <c r="Q17" i="3"/>
  <c r="Q18" i="3"/>
  <c r="Q19" i="3"/>
  <c r="Q20" i="3"/>
  <c r="Q21" i="3"/>
  <c r="N8" i="3"/>
  <c r="N9" i="3"/>
  <c r="N10" i="3"/>
  <c r="N13" i="3"/>
  <c r="N14" i="3"/>
  <c r="N15" i="3"/>
  <c r="N16" i="3"/>
  <c r="N17" i="3"/>
  <c r="N18" i="3"/>
  <c r="N19" i="3"/>
  <c r="N20" i="3"/>
  <c r="N21" i="3"/>
  <c r="K8" i="3"/>
  <c r="K9" i="3"/>
  <c r="K10" i="3"/>
  <c r="K13" i="3"/>
  <c r="K14" i="3"/>
  <c r="K15" i="3"/>
  <c r="K16" i="3"/>
  <c r="K17" i="3"/>
  <c r="K18" i="3"/>
  <c r="K19" i="3"/>
  <c r="K20" i="3"/>
  <c r="K21" i="3"/>
  <c r="T7" i="3"/>
  <c r="Q7" i="3"/>
  <c r="N7" i="3"/>
  <c r="K7" i="3"/>
  <c r="G22" i="3" l="1"/>
  <c r="I22" i="3"/>
  <c r="J22" i="3"/>
  <c r="L22" i="3"/>
  <c r="M22" i="3"/>
  <c r="O22" i="3"/>
  <c r="P22" i="3"/>
  <c r="R22" i="3"/>
  <c r="S22" i="3"/>
  <c r="E22" i="3"/>
  <c r="H31" i="3"/>
  <c r="D22" i="3"/>
  <c r="D49" i="3"/>
  <c r="C49" i="3"/>
  <c r="F49" i="3" s="1"/>
  <c r="C31" i="3"/>
  <c r="F31" i="3" s="1"/>
  <c r="C22" i="3"/>
  <c r="T22" i="3" l="1"/>
  <c r="Q22" i="3"/>
  <c r="N22" i="3"/>
  <c r="K22" i="3"/>
  <c r="H22" i="3"/>
  <c r="F22" i="3"/>
  <c r="F6" i="2" l="1"/>
  <c r="T6" i="2"/>
  <c r="J6" i="2"/>
  <c r="AB32" i="3" l="1"/>
  <c r="AB33" i="3"/>
  <c r="Z49" i="3" l="1"/>
  <c r="D6" i="2" l="1"/>
  <c r="G6" i="2" s="1"/>
  <c r="E6" i="2"/>
  <c r="L6" i="2"/>
  <c r="M6" i="2"/>
  <c r="N6" i="2"/>
  <c r="O6" i="2"/>
  <c r="P6" i="2"/>
  <c r="Q6" i="2"/>
  <c r="R6" i="2"/>
  <c r="S6" i="2"/>
  <c r="AA49" i="3"/>
  <c r="AB53" i="3"/>
  <c r="H6" i="2" l="1"/>
  <c r="T49" i="3"/>
  <c r="I6" i="2" l="1"/>
  <c r="K6" i="2"/>
</calcChain>
</file>

<file path=xl/sharedStrings.xml><?xml version="1.0" encoding="utf-8"?>
<sst xmlns="http://schemas.openxmlformats.org/spreadsheetml/2006/main" count="182" uniqueCount="104">
  <si>
    <t>TT</t>
  </si>
  <si>
    <t>Tên Huyện/Xã</t>
  </si>
  <si>
    <t xml:space="preserve">Số hộ </t>
  </si>
  <si>
    <t>Tỷ lệ Hộ gia đình có điểm rửa tay, có xà phòng và sản phẩm thay thế</t>
  </si>
  <si>
    <t>Tỷ lệ hộ sử dụng nhà tiêu HVS</t>
  </si>
  <si>
    <t xml:space="preserve">Nhà tiêu gia đình đang sử dụng </t>
  </si>
  <si>
    <t>Số hộ có nhà tiêu  HVS</t>
  </si>
  <si>
    <t>Tỉ lệ hộ  dân có nhà tiêu HVS  %</t>
  </si>
  <si>
    <t xml:space="preserve"> Tự hoại</t>
  </si>
  <si>
    <t xml:space="preserve"> Thấm dội nước</t>
  </si>
  <si>
    <t xml:space="preserve"> Hai ngăn ủ phân</t>
  </si>
  <si>
    <t xml:space="preserve"> Chìm có ống thông hơi</t>
  </si>
  <si>
    <t>Khác</t>
  </si>
  <si>
    <t>Số lượng</t>
  </si>
  <si>
    <t>Hợp VS</t>
  </si>
  <si>
    <t>Tổng</t>
  </si>
  <si>
    <t>Dân số</t>
  </si>
  <si>
    <t>Số bản</t>
  </si>
  <si>
    <t>Xã Chiềng Đông</t>
  </si>
  <si>
    <t>Xã Chiềng Sàng</t>
  </si>
  <si>
    <t>Xã Chiềng Pằn</t>
  </si>
  <si>
    <t>Xã Viêng Lán</t>
  </si>
  <si>
    <t>Thị Trấn</t>
  </si>
  <si>
    <t>Xã Chiềng khoi</t>
  </si>
  <si>
    <t>Xã Sặp vạt</t>
  </si>
  <si>
    <t>xã Chiềng Hặc</t>
  </si>
  <si>
    <t>Xã Mường Lựm</t>
  </si>
  <si>
    <t>Xã Tú Nang</t>
  </si>
  <si>
    <t>Xã Lóng Phiêng</t>
  </si>
  <si>
    <t>Xã Chiềng Tương</t>
  </si>
  <si>
    <t>Xã Phiêng Khoài</t>
  </si>
  <si>
    <t>Xã Chiềng On</t>
  </si>
  <si>
    <t>Xã Yên Sơn</t>
  </si>
  <si>
    <t xml:space="preserve"> Yên Châu</t>
  </si>
  <si>
    <t>STT</t>
  </si>
  <si>
    <t>Nội Dung</t>
  </si>
  <si>
    <t>I. Sử dụng nước hợp vệ sinh</t>
  </si>
  <si>
    <t>TS Dân</t>
  </si>
  <si>
    <t>Số hộ</t>
  </si>
  <si>
    <t>Tổng số người dân SD nước HVS</t>
  </si>
  <si>
    <t xml:space="preserve"> Tổng số hộ dân SD nước HVS</t>
  </si>
  <si>
    <t xml:space="preserve">Tổng số người dân nông thôn </t>
  </si>
  <si>
    <t>Tổng số người dân nông thôn SD nước HVS</t>
  </si>
  <si>
    <t xml:space="preserve">Tổng số hộ dân nông thôn </t>
  </si>
  <si>
    <t>Tổng số hộ dân nông thôn SD nước HVS</t>
  </si>
  <si>
    <t>II. Sử dụng nước sạch</t>
  </si>
  <si>
    <t>Tổng số người dân SD nước sạch</t>
  </si>
  <si>
    <t>Tổng số hộ dân SD nước sạch</t>
  </si>
  <si>
    <t>Tỷ lệ hộ dân SD nước sạch</t>
  </si>
  <si>
    <t>Tổng số người dân nông thôn SD nước sạch</t>
  </si>
  <si>
    <t>Tổng số hộ dân nông thôn SD nước sạch</t>
  </si>
  <si>
    <t>Tỷ lệ hộ dân nông thôn SD nước sạch</t>
  </si>
  <si>
    <t xml:space="preserve">Tổng số người dân thành thị </t>
  </si>
  <si>
    <t>Tổng số người dân thành thị SD nước sạch</t>
  </si>
  <si>
    <t xml:space="preserve">Tổng số hộ dân thành thị </t>
  </si>
  <si>
    <t>Tổng số hộ dân thành thị SD nước sạch</t>
  </si>
  <si>
    <t>Tổng số người dân rửa tay với xà phòng (trước khi ăn, sau khi đi vệ sinh)</t>
  </si>
  <si>
    <t>Tổng số người dân SD nhà tiêu HVS</t>
  </si>
  <si>
    <t>Tổng Số hộ dân SD nhà tiêu HVS</t>
  </si>
  <si>
    <t>Tỷ lệ hộ dân SD nhà tiêu HVS</t>
  </si>
  <si>
    <t>Tổng số người dân nông thôn SD nhà tiêu HVS</t>
  </si>
  <si>
    <t>Tổng số hộ dân nông thôn SD nhà tiêu HVS</t>
  </si>
  <si>
    <t>Tổng số hộ dân thành thị SD nhà tiêu HVS</t>
  </si>
  <si>
    <t>Tổng số người dân thành thị SD nhà tiêu HVS</t>
  </si>
  <si>
    <t>Phụ lục 2</t>
  </si>
  <si>
    <t>Tỷ lệ người dân SD nước HVS %</t>
  </si>
  <si>
    <t>Tỷ lệ hộ dân SD nước HVS %</t>
  </si>
  <si>
    <t>Tỷ lệ người dân nông thôn SD nước HVS %</t>
  </si>
  <si>
    <t>Tỷ lệ hộ dân nông thôn SD nước HVS %</t>
  </si>
  <si>
    <t>Tỷ lệ người dân SD nước sạch %</t>
  </si>
  <si>
    <t>Tỷ lệ người dân nông thôn SD nước sạch %</t>
  </si>
  <si>
    <t>Tỷ lệ người dân thành thị SD nước sạch %</t>
  </si>
  <si>
    <t>Tỷ lệ hộ dân thành thị SD nước sạch %</t>
  </si>
  <si>
    <t>Tỷ lệ người dân rửa tay với xà phòng (trước khi ăn, sau khi đi vệ sinh) %</t>
  </si>
  <si>
    <t>Tỷ lệ người dân SD nhà tiêu HVS %</t>
  </si>
  <si>
    <t>Tỷ lệ người dân nông thôn SD nhà tiêu HVS %</t>
  </si>
  <si>
    <t>Tỷ lệ hộ dân nông thôn SD nhà tiêu HVS %</t>
  </si>
  <si>
    <t>Tỷ lệ hộ dân thành thị SD nhà tiêu HVS %</t>
  </si>
  <si>
    <t>Tỷ lệ người dân thành thị SD nhà tiêu HVS %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</si>
  <si>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</si>
  <si>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Tổng số hộ DTTS </t>
  </si>
  <si>
    <t>Tổng số hộ DTTS SD nước HVS</t>
  </si>
  <si>
    <t>Tỷ lệ hộ DTTS SD nước HVS %</t>
  </si>
  <si>
    <t>Ghi chú: DTTS có nghĩa là Dân tộc thiểu số</t>
  </si>
  <si>
    <t>Huyện (Xã)</t>
  </si>
  <si>
    <t xml:space="preserve">Tổng số người  DTTS </t>
  </si>
  <si>
    <t>Tổng số người DTTS SD nước HVS</t>
  </si>
  <si>
    <t>Tỷ lệ người DTTS SD nước HVS %</t>
  </si>
  <si>
    <t xml:space="preserve">Tổng số người DTTS </t>
  </si>
  <si>
    <t>Tổng số người DTTS SD nước sạch</t>
  </si>
  <si>
    <t>Tỷ lệ người DTTS SD nước sạch %</t>
  </si>
  <si>
    <t>Tổng số người  DTTS sử dụng nhà tiêu HVS</t>
  </si>
  <si>
    <t>Tỷ lệ  người DTTS sử dụng nhà tiêu HVS %</t>
  </si>
  <si>
    <t>Số Hộ gia đình có điểm rửa tay, có xà phòng và sản phẩm thay thế</t>
  </si>
  <si>
    <t>Tổng số hộ DTTS SD nhà tiêu HVS</t>
  </si>
  <si>
    <t>Tỷ lệ hộ DTTS SD nhà tiêu HVS %</t>
  </si>
  <si>
    <t>100%</t>
  </si>
  <si>
    <t>Chiềng Đông</t>
  </si>
  <si>
    <t>0</t>
  </si>
  <si>
    <t>Phụ lục 1: HIỆN TRẠNG VỆ SINH NHÀ TIÊU HỘ GIA ĐÌNH ĐẾN THÁNG 12/2023</t>
  </si>
  <si>
    <t xml:space="preserve">Số hộ sử dụng nhà tiêu  </t>
  </si>
  <si>
    <t xml:space="preserve">Tỉ lệ hộ dân sử dụng nhà tiêu </t>
  </si>
  <si>
    <t>BÁO CÁO SỐ LIỆU VỆ SINH MÔI TRƯỜNG 06 THÁNG NĂM 2024</t>
  </si>
  <si>
    <t>76,6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</si>
</sst>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19">
    <font>
      <sz val="11"/>
      <color theme="1"/>
      <name val="Arial"/>
      <family val="2"/>
      <scheme val="minor"/>
    </font>
    <font>
      <sz val="14"/>
      <color indexed="8"/>
      <name val="Times New Roman"/>
      <family val="2"/>
    </font>
    <font>
      <sz val="12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.VnTime"/>
    </font>
    <font>
      <sz val="12"/>
      <color rgb="FF0070C0"/>
      <name val="Times New Roman"/>
      <family val="1"/>
    </font>
    <font>
      <i/>
      <sz val="12"/>
      <name val="Times New Roman"/>
      <family val="1"/>
    </font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sz val="11"/>
      <color indexed="8"/>
      <name val="Arial"/>
      <family val="2"/>
    </font>
    <font>
      <b/>
      <sz val="14"/>
      <name val="Times New Roman"/>
      <family val="1"/>
    </font>
    <font>
      <b/>
      <sz val="12"/>
      <color rgb="FF0070C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i/>
      <sz val="14"/>
      <name val="Times New Roman"/>
      <family val="1"/>
      <charset val="163"/>
    </font>
    <font>
      <b/>
      <i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1" applyFont="1"/>
    <xf numFmtId="0" fontId="6" fillId="2" borderId="0" xfId="1" applyFont="1" applyFill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 shrinkToFi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readingOrder="1"/>
    </xf>
    <xf numFmtId="165" fontId="10" fillId="2" borderId="1" xfId="0" applyNumberFormat="1" applyFont="1" applyFill="1" applyBorder="1" applyAlignment="1">
      <alignment vertical="center"/>
    </xf>
    <xf numFmtId="0" fontId="10" fillId="2" borderId="8" xfId="7" applyNumberFormat="1" applyFont="1" applyFill="1" applyBorder="1" applyAlignment="1">
      <alignment vertical="center"/>
    </xf>
    <xf numFmtId="165" fontId="10" fillId="2" borderId="1" xfId="7" applyNumberFormat="1" applyFont="1" applyFill="1" applyBorder="1" applyAlignment="1">
      <alignment vertical="center"/>
    </xf>
    <xf numFmtId="165" fontId="10" fillId="2" borderId="8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165" fontId="12" fillId="2" borderId="1" xfId="0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2" borderId="0" xfId="1" applyFont="1" applyFill="1" applyAlignment="1">
      <alignment horizontal="right"/>
    </xf>
    <xf numFmtId="0" fontId="6" fillId="0" borderId="0" xfId="1" applyFont="1" applyAlignment="1">
      <alignment horizontal="right"/>
    </xf>
    <xf numFmtId="0" fontId="13" fillId="2" borderId="0" xfId="1" applyFont="1" applyFill="1"/>
    <xf numFmtId="0" fontId="2" fillId="2" borderId="1" xfId="1" applyFont="1" applyFill="1" applyBorder="1" applyAlignment="1">
      <alignment horizontal="right" vertical="center"/>
    </xf>
    <xf numFmtId="0" fontId="10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9" fillId="3" borderId="0" xfId="0" applyFont="1" applyFill="1"/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right" vertical="center"/>
    </xf>
    <xf numFmtId="0" fontId="10" fillId="3" borderId="0" xfId="0" applyFont="1" applyFill="1"/>
    <xf numFmtId="0" fontId="15" fillId="2" borderId="0" xfId="1" applyFont="1" applyFill="1" applyAlignment="1">
      <alignment horizontal="right"/>
    </xf>
    <xf numFmtId="0" fontId="2" fillId="2" borderId="1" xfId="2" applyFont="1" applyFill="1" applyBorder="1" applyAlignment="1">
      <alignment horizontal="right" vertical="center" wrapText="1"/>
    </xf>
    <xf numFmtId="0" fontId="2" fillId="2" borderId="1" xfId="2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right"/>
    </xf>
    <xf numFmtId="0" fontId="2" fillId="2" borderId="0" xfId="1" applyFont="1" applyFill="1"/>
    <xf numFmtId="165" fontId="2" fillId="2" borderId="1" xfId="1" applyNumberFormat="1" applyFont="1" applyFill="1" applyBorder="1" applyAlignment="1">
      <alignment horizontal="right" vertical="center"/>
    </xf>
    <xf numFmtId="0" fontId="4" fillId="2" borderId="0" xfId="1" applyFont="1" applyFill="1"/>
    <xf numFmtId="0" fontId="10" fillId="2" borderId="8" xfId="0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7" applyNumberFormat="1" applyFont="1" applyFill="1" applyBorder="1" applyAlignment="1">
      <alignment horizontal="right" vertical="center"/>
    </xf>
    <xf numFmtId="165" fontId="12" fillId="2" borderId="1" xfId="0" applyNumberFormat="1" applyFont="1" applyFill="1" applyBorder="1" applyAlignment="1">
      <alignment vertical="center"/>
    </xf>
    <xf numFmtId="165" fontId="12" fillId="2" borderId="1" xfId="7" applyNumberFormat="1" applyFont="1" applyFill="1" applyBorder="1" applyAlignment="1">
      <alignment vertical="center"/>
    </xf>
    <xf numFmtId="165" fontId="12" fillId="2" borderId="8" xfId="0" applyNumberFormat="1" applyFont="1" applyFill="1" applyBorder="1" applyAlignment="1">
      <alignment vertical="center"/>
    </xf>
    <xf numFmtId="0" fontId="10" fillId="2" borderId="1" xfId="0" quotePrefix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7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17" fillId="2" borderId="0" xfId="0" applyFont="1" applyFill="1"/>
    <xf numFmtId="0" fontId="2" fillId="2" borderId="1" xfId="6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right" vertical="center"/>
    </xf>
    <xf numFmtId="0" fontId="10" fillId="2" borderId="8" xfId="7" applyNumberFormat="1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7" applyNumberFormat="1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left"/>
    </xf>
    <xf numFmtId="3" fontId="12" fillId="2" borderId="1" xfId="0" applyNumberFormat="1" applyFont="1" applyFill="1" applyBorder="1" applyAlignment="1">
      <alignment horizontal="right" vertical="center"/>
    </xf>
    <xf numFmtId="0" fontId="2" fillId="2" borderId="1" xfId="5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5" fillId="4" borderId="0" xfId="1" applyFont="1" applyFill="1"/>
    <xf numFmtId="0" fontId="6" fillId="4" borderId="0" xfId="1" applyFont="1" applyFill="1"/>
    <xf numFmtId="3" fontId="4" fillId="2" borderId="1" xfId="2" applyNumberFormat="1" applyFont="1" applyFill="1" applyBorder="1" applyAlignment="1">
      <alignment horizontal="left"/>
    </xf>
    <xf numFmtId="0" fontId="4" fillId="2" borderId="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65" fontId="2" fillId="2" borderId="1" xfId="1" quotePrefix="1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right"/>
    </xf>
    <xf numFmtId="165" fontId="4" fillId="2" borderId="1" xfId="1" quotePrefix="1" applyNumberFormat="1" applyFont="1" applyFill="1" applyBorder="1" applyAlignment="1">
      <alignment horizontal="right" vertical="center"/>
    </xf>
    <xf numFmtId="165" fontId="2" fillId="2" borderId="1" xfId="1" quotePrefix="1" applyNumberFormat="1" applyFont="1" applyFill="1" applyBorder="1" applyAlignment="1">
      <alignment horizontal="right"/>
    </xf>
    <xf numFmtId="0" fontId="10" fillId="5" borderId="0" xfId="0" applyFont="1" applyFill="1"/>
    <xf numFmtId="0" fontId="14" fillId="5" borderId="0" xfId="0" applyFont="1" applyFill="1"/>
    <xf numFmtId="0" fontId="17" fillId="5" borderId="0" xfId="0" applyFont="1" applyFill="1"/>
    <xf numFmtId="165" fontId="10" fillId="2" borderId="1" xfId="0" quotePrefix="1" applyNumberFormat="1" applyFont="1" applyFill="1" applyBorder="1" applyAlignment="1">
      <alignment horizontal="right" vertical="center"/>
    </xf>
    <xf numFmtId="0" fontId="10" fillId="2" borderId="1" xfId="0" quotePrefix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165" fontId="18" fillId="2" borderId="8" xfId="0" applyNumberFormat="1" applyFont="1" applyFill="1" applyBorder="1" applyAlignment="1">
      <alignment vertical="center"/>
    </xf>
    <xf numFmtId="165" fontId="15" fillId="2" borderId="0" xfId="1" applyNumberFormat="1" applyFont="1" applyFill="1" applyAlignment="1">
      <alignment horizontal="right"/>
    </xf>
    <xf numFmtId="165" fontId="16" fillId="2" borderId="0" xfId="1" applyNumberFormat="1" applyFont="1" applyFill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4" fillId="2" borderId="1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</cellXfs>
  <cellStyles count="9">
    <cellStyle name="Comma" xfId="7" builtinId="3"/>
    <cellStyle name="Comma 2" xfId="4" xr:uid="{00000000-0005-0000-0000-000001000000}"/>
    <cellStyle name="Comma 3" xfId="6" xr:uid="{00000000-0005-0000-0000-000002000000}"/>
    <cellStyle name="Comma 4" xfId="8" xr:uid="{00000000-0005-0000-0000-000003000000}"/>
    <cellStyle name="Normal" xfId="0" builtinId="0"/>
    <cellStyle name="Normal 2" xfId="5" xr:uid="{00000000-0005-0000-0000-000005000000}"/>
    <cellStyle name="Normal 2_PL6_Thong ke cac CTCN dang hoat dong_Phu Tho" xfId="2" xr:uid="{00000000-0005-0000-0000-000006000000}"/>
    <cellStyle name="Normal 5" xfId="1" xr:uid="{00000000-0005-0000-0000-000007000000}"/>
    <cellStyle name="Percent 3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AK23"/>
  <sheetViews>
    <sheetView zoomScaleNormal="100" workbookViewId="0">
      <pane xSplit="13" ySplit="5" topLeftCell="N6" activePane="bottomRight" state="frozen"/>
      <selection pane="topRight" activeCell="L1" sqref="L1"/>
      <selection pane="bottomLeft" activeCell="A9" sqref="A9"/>
      <selection pane="bottomRight" activeCell="G2" sqref="G2:G4"/>
    </sheetView>
  </sheetViews>
  <sheetFormatPr defaultRowHeight="15.6"/>
  <cols>
    <col min="1" max="1" width="5.3984375" style="3" customWidth="1"/>
    <col min="2" max="2" width="20.3984375" style="22" customWidth="1"/>
    <col min="3" max="3" width="11.8984375" style="43" customWidth="1"/>
    <col min="4" max="4" width="10.59765625" style="43" customWidth="1"/>
    <col min="5" max="5" width="8" style="43" customWidth="1"/>
    <col min="6" max="6" width="9.3984375" style="24" customWidth="1"/>
    <col min="7" max="7" width="9.69921875" style="98" customWidth="1"/>
    <col min="8" max="8" width="9" style="99" customWidth="1"/>
    <col min="9" max="9" width="9.09765625" style="43" customWidth="1"/>
    <col min="10" max="10" width="10.8984375" style="98" customWidth="1"/>
    <col min="11" max="11" width="10.3984375" style="43" customWidth="1"/>
    <col min="12" max="12" width="11.296875" style="100" customWidth="1"/>
    <col min="13" max="13" width="9.09765625" style="24" customWidth="1"/>
    <col min="14" max="14" width="8.59765625" style="25" customWidth="1"/>
    <col min="15" max="15" width="8.59765625" style="23" customWidth="1"/>
    <col min="16" max="16" width="8" style="25" customWidth="1"/>
    <col min="17" max="17" width="8.8984375" style="23" customWidth="1"/>
    <col min="18" max="18" width="9.3984375" style="25" customWidth="1"/>
    <col min="19" max="19" width="9" style="23" customWidth="1"/>
    <col min="20" max="20" width="9.296875" style="24" customWidth="1"/>
    <col min="21" max="21" width="10.296875" style="23" customWidth="1"/>
    <col min="22" max="259" width="9.09765625" style="1"/>
    <col min="260" max="260" width="5.3984375" style="1" customWidth="1"/>
    <col min="261" max="261" width="21.3984375" style="1" customWidth="1"/>
    <col min="262" max="262" width="13" style="1" customWidth="1"/>
    <col min="263" max="263" width="9.09765625" style="1"/>
    <col min="264" max="264" width="8.3984375" style="1" customWidth="1"/>
    <col min="265" max="265" width="10.3984375" style="1" customWidth="1"/>
    <col min="266" max="266" width="7.3984375" style="1" customWidth="1"/>
    <col min="267" max="267" width="7.8984375" style="1" customWidth="1"/>
    <col min="268" max="268" width="7.3984375" style="1" customWidth="1"/>
    <col min="269" max="270" width="7" style="1" customWidth="1"/>
    <col min="271" max="271" width="8.3984375" style="1" customWidth="1"/>
    <col min="272" max="272" width="6.3984375" style="1" bestFit="1" customWidth="1"/>
    <col min="273" max="273" width="7.3984375" style="1" bestFit="1" customWidth="1"/>
    <col min="274" max="515" width="9.09765625" style="1"/>
    <col min="516" max="516" width="5.3984375" style="1" customWidth="1"/>
    <col min="517" max="517" width="21.3984375" style="1" customWidth="1"/>
    <col min="518" max="518" width="13" style="1" customWidth="1"/>
    <col min="519" max="519" width="9.09765625" style="1"/>
    <col min="520" max="520" width="8.3984375" style="1" customWidth="1"/>
    <col min="521" max="521" width="10.3984375" style="1" customWidth="1"/>
    <col min="522" max="522" width="7.3984375" style="1" customWidth="1"/>
    <col min="523" max="523" width="7.8984375" style="1" customWidth="1"/>
    <col min="524" max="524" width="7.3984375" style="1" customWidth="1"/>
    <col min="525" max="526" width="7" style="1" customWidth="1"/>
    <col min="527" max="527" width="8.3984375" style="1" customWidth="1"/>
    <col min="528" max="528" width="6.3984375" style="1" bestFit="1" customWidth="1"/>
    <col min="529" max="529" width="7.3984375" style="1" bestFit="1" customWidth="1"/>
    <col min="530" max="771" width="9.09765625" style="1"/>
    <col min="772" max="772" width="5.3984375" style="1" customWidth="1"/>
    <col min="773" max="773" width="21.3984375" style="1" customWidth="1"/>
    <col min="774" max="774" width="13" style="1" customWidth="1"/>
    <col min="775" max="775" width="9.09765625" style="1"/>
    <col min="776" max="776" width="8.3984375" style="1" customWidth="1"/>
    <col min="777" max="777" width="10.3984375" style="1" customWidth="1"/>
    <col min="778" max="778" width="7.3984375" style="1" customWidth="1"/>
    <col min="779" max="779" width="7.8984375" style="1" customWidth="1"/>
    <col min="780" max="780" width="7.3984375" style="1" customWidth="1"/>
    <col min="781" max="782" width="7" style="1" customWidth="1"/>
    <col min="783" max="783" width="8.3984375" style="1" customWidth="1"/>
    <col min="784" max="784" width="6.3984375" style="1" bestFit="1" customWidth="1"/>
    <col min="785" max="785" width="7.3984375" style="1" bestFit="1" customWidth="1"/>
    <col min="786" max="1027" width="9.09765625" style="1"/>
    <col min="1028" max="1028" width="5.3984375" style="1" customWidth="1"/>
    <col min="1029" max="1029" width="21.3984375" style="1" customWidth="1"/>
    <col min="1030" max="1030" width="13" style="1" customWidth="1"/>
    <col min="1031" max="1031" width="9.09765625" style="1"/>
    <col min="1032" max="1032" width="8.3984375" style="1" customWidth="1"/>
    <col min="1033" max="1033" width="10.3984375" style="1" customWidth="1"/>
    <col min="1034" max="1034" width="7.3984375" style="1" customWidth="1"/>
    <col min="1035" max="1035" width="7.8984375" style="1" customWidth="1"/>
    <col min="1036" max="1036" width="7.3984375" style="1" customWidth="1"/>
    <col min="1037" max="1038" width="7" style="1" customWidth="1"/>
    <col min="1039" max="1039" width="8.3984375" style="1" customWidth="1"/>
    <col min="1040" max="1040" width="6.3984375" style="1" bestFit="1" customWidth="1"/>
    <col min="1041" max="1041" width="7.3984375" style="1" bestFit="1" customWidth="1"/>
    <col min="1042" max="1283" width="9.09765625" style="1"/>
    <col min="1284" max="1284" width="5.3984375" style="1" customWidth="1"/>
    <col min="1285" max="1285" width="21.3984375" style="1" customWidth="1"/>
    <col min="1286" max="1286" width="13" style="1" customWidth="1"/>
    <col min="1287" max="1287" width="9.09765625" style="1"/>
    <col min="1288" max="1288" width="8.3984375" style="1" customWidth="1"/>
    <col min="1289" max="1289" width="10.3984375" style="1" customWidth="1"/>
    <col min="1290" max="1290" width="7.3984375" style="1" customWidth="1"/>
    <col min="1291" max="1291" width="7.8984375" style="1" customWidth="1"/>
    <col min="1292" max="1292" width="7.3984375" style="1" customWidth="1"/>
    <col min="1293" max="1294" width="7" style="1" customWidth="1"/>
    <col min="1295" max="1295" width="8.3984375" style="1" customWidth="1"/>
    <col min="1296" max="1296" width="6.3984375" style="1" bestFit="1" customWidth="1"/>
    <col min="1297" max="1297" width="7.3984375" style="1" bestFit="1" customWidth="1"/>
    <col min="1298" max="1539" width="9.09765625" style="1"/>
    <col min="1540" max="1540" width="5.3984375" style="1" customWidth="1"/>
    <col min="1541" max="1541" width="21.3984375" style="1" customWidth="1"/>
    <col min="1542" max="1542" width="13" style="1" customWidth="1"/>
    <col min="1543" max="1543" width="9.09765625" style="1"/>
    <col min="1544" max="1544" width="8.3984375" style="1" customWidth="1"/>
    <col min="1545" max="1545" width="10.3984375" style="1" customWidth="1"/>
    <col min="1546" max="1546" width="7.3984375" style="1" customWidth="1"/>
    <col min="1547" max="1547" width="7.8984375" style="1" customWidth="1"/>
    <col min="1548" max="1548" width="7.3984375" style="1" customWidth="1"/>
    <col min="1549" max="1550" width="7" style="1" customWidth="1"/>
    <col min="1551" max="1551" width="8.3984375" style="1" customWidth="1"/>
    <col min="1552" max="1552" width="6.3984375" style="1" bestFit="1" customWidth="1"/>
    <col min="1553" max="1553" width="7.3984375" style="1" bestFit="1" customWidth="1"/>
    <col min="1554" max="1795" width="9.09765625" style="1"/>
    <col min="1796" max="1796" width="5.3984375" style="1" customWidth="1"/>
    <col min="1797" max="1797" width="21.3984375" style="1" customWidth="1"/>
    <col min="1798" max="1798" width="13" style="1" customWidth="1"/>
    <col min="1799" max="1799" width="9.09765625" style="1"/>
    <col min="1800" max="1800" width="8.3984375" style="1" customWidth="1"/>
    <col min="1801" max="1801" width="10.3984375" style="1" customWidth="1"/>
    <col min="1802" max="1802" width="7.3984375" style="1" customWidth="1"/>
    <col min="1803" max="1803" width="7.8984375" style="1" customWidth="1"/>
    <col min="1804" max="1804" width="7.3984375" style="1" customWidth="1"/>
    <col min="1805" max="1806" width="7" style="1" customWidth="1"/>
    <col min="1807" max="1807" width="8.3984375" style="1" customWidth="1"/>
    <col min="1808" max="1808" width="6.3984375" style="1" bestFit="1" customWidth="1"/>
    <col min="1809" max="1809" width="7.3984375" style="1" bestFit="1" customWidth="1"/>
    <col min="1810" max="2051" width="9.09765625" style="1"/>
    <col min="2052" max="2052" width="5.3984375" style="1" customWidth="1"/>
    <col min="2053" max="2053" width="21.3984375" style="1" customWidth="1"/>
    <col min="2054" max="2054" width="13" style="1" customWidth="1"/>
    <col min="2055" max="2055" width="9.09765625" style="1"/>
    <col min="2056" max="2056" width="8.3984375" style="1" customWidth="1"/>
    <col min="2057" max="2057" width="10.3984375" style="1" customWidth="1"/>
    <col min="2058" max="2058" width="7.3984375" style="1" customWidth="1"/>
    <col min="2059" max="2059" width="7.8984375" style="1" customWidth="1"/>
    <col min="2060" max="2060" width="7.3984375" style="1" customWidth="1"/>
    <col min="2061" max="2062" width="7" style="1" customWidth="1"/>
    <col min="2063" max="2063" width="8.3984375" style="1" customWidth="1"/>
    <col min="2064" max="2064" width="6.3984375" style="1" bestFit="1" customWidth="1"/>
    <col min="2065" max="2065" width="7.3984375" style="1" bestFit="1" customWidth="1"/>
    <col min="2066" max="2307" width="9.09765625" style="1"/>
    <col min="2308" max="2308" width="5.3984375" style="1" customWidth="1"/>
    <col min="2309" max="2309" width="21.3984375" style="1" customWidth="1"/>
    <col min="2310" max="2310" width="13" style="1" customWidth="1"/>
    <col min="2311" max="2311" width="9.09765625" style="1"/>
    <col min="2312" max="2312" width="8.3984375" style="1" customWidth="1"/>
    <col min="2313" max="2313" width="10.3984375" style="1" customWidth="1"/>
    <col min="2314" max="2314" width="7.3984375" style="1" customWidth="1"/>
    <col min="2315" max="2315" width="7.8984375" style="1" customWidth="1"/>
    <col min="2316" max="2316" width="7.3984375" style="1" customWidth="1"/>
    <col min="2317" max="2318" width="7" style="1" customWidth="1"/>
    <col min="2319" max="2319" width="8.3984375" style="1" customWidth="1"/>
    <col min="2320" max="2320" width="6.3984375" style="1" bestFit="1" customWidth="1"/>
    <col min="2321" max="2321" width="7.3984375" style="1" bestFit="1" customWidth="1"/>
    <col min="2322" max="2563" width="9.09765625" style="1"/>
    <col min="2564" max="2564" width="5.3984375" style="1" customWidth="1"/>
    <col min="2565" max="2565" width="21.3984375" style="1" customWidth="1"/>
    <col min="2566" max="2566" width="13" style="1" customWidth="1"/>
    <col min="2567" max="2567" width="9.09765625" style="1"/>
    <col min="2568" max="2568" width="8.3984375" style="1" customWidth="1"/>
    <col min="2569" max="2569" width="10.3984375" style="1" customWidth="1"/>
    <col min="2570" max="2570" width="7.3984375" style="1" customWidth="1"/>
    <col min="2571" max="2571" width="7.8984375" style="1" customWidth="1"/>
    <col min="2572" max="2572" width="7.3984375" style="1" customWidth="1"/>
    <col min="2573" max="2574" width="7" style="1" customWidth="1"/>
    <col min="2575" max="2575" width="8.3984375" style="1" customWidth="1"/>
    <col min="2576" max="2576" width="6.3984375" style="1" bestFit="1" customWidth="1"/>
    <col min="2577" max="2577" width="7.3984375" style="1" bestFit="1" customWidth="1"/>
    <col min="2578" max="2819" width="9.09765625" style="1"/>
    <col min="2820" max="2820" width="5.3984375" style="1" customWidth="1"/>
    <col min="2821" max="2821" width="21.3984375" style="1" customWidth="1"/>
    <col min="2822" max="2822" width="13" style="1" customWidth="1"/>
    <col min="2823" max="2823" width="9.09765625" style="1"/>
    <col min="2824" max="2824" width="8.3984375" style="1" customWidth="1"/>
    <col min="2825" max="2825" width="10.3984375" style="1" customWidth="1"/>
    <col min="2826" max="2826" width="7.3984375" style="1" customWidth="1"/>
    <col min="2827" max="2827" width="7.8984375" style="1" customWidth="1"/>
    <col min="2828" max="2828" width="7.3984375" style="1" customWidth="1"/>
    <col min="2829" max="2830" width="7" style="1" customWidth="1"/>
    <col min="2831" max="2831" width="8.3984375" style="1" customWidth="1"/>
    <col min="2832" max="2832" width="6.3984375" style="1" bestFit="1" customWidth="1"/>
    <col min="2833" max="2833" width="7.3984375" style="1" bestFit="1" customWidth="1"/>
    <col min="2834" max="3075" width="9.09765625" style="1"/>
    <col min="3076" max="3076" width="5.3984375" style="1" customWidth="1"/>
    <col min="3077" max="3077" width="21.3984375" style="1" customWidth="1"/>
    <col min="3078" max="3078" width="13" style="1" customWidth="1"/>
    <col min="3079" max="3079" width="9.09765625" style="1"/>
    <col min="3080" max="3080" width="8.3984375" style="1" customWidth="1"/>
    <col min="3081" max="3081" width="10.3984375" style="1" customWidth="1"/>
    <col min="3082" max="3082" width="7.3984375" style="1" customWidth="1"/>
    <col min="3083" max="3083" width="7.8984375" style="1" customWidth="1"/>
    <col min="3084" max="3084" width="7.3984375" style="1" customWidth="1"/>
    <col min="3085" max="3086" width="7" style="1" customWidth="1"/>
    <col min="3087" max="3087" width="8.3984375" style="1" customWidth="1"/>
    <col min="3088" max="3088" width="6.3984375" style="1" bestFit="1" customWidth="1"/>
    <col min="3089" max="3089" width="7.3984375" style="1" bestFit="1" customWidth="1"/>
    <col min="3090" max="3331" width="9.09765625" style="1"/>
    <col min="3332" max="3332" width="5.3984375" style="1" customWidth="1"/>
    <col min="3333" max="3333" width="21.3984375" style="1" customWidth="1"/>
    <col min="3334" max="3334" width="13" style="1" customWidth="1"/>
    <col min="3335" max="3335" width="9.09765625" style="1"/>
    <col min="3336" max="3336" width="8.3984375" style="1" customWidth="1"/>
    <col min="3337" max="3337" width="10.3984375" style="1" customWidth="1"/>
    <col min="3338" max="3338" width="7.3984375" style="1" customWidth="1"/>
    <col min="3339" max="3339" width="7.8984375" style="1" customWidth="1"/>
    <col min="3340" max="3340" width="7.3984375" style="1" customWidth="1"/>
    <col min="3341" max="3342" width="7" style="1" customWidth="1"/>
    <col min="3343" max="3343" width="8.3984375" style="1" customWidth="1"/>
    <col min="3344" max="3344" width="6.3984375" style="1" bestFit="1" customWidth="1"/>
    <col min="3345" max="3345" width="7.3984375" style="1" bestFit="1" customWidth="1"/>
    <col min="3346" max="3587" width="9.09765625" style="1"/>
    <col min="3588" max="3588" width="5.3984375" style="1" customWidth="1"/>
    <col min="3589" max="3589" width="21.3984375" style="1" customWidth="1"/>
    <col min="3590" max="3590" width="13" style="1" customWidth="1"/>
    <col min="3591" max="3591" width="9.09765625" style="1"/>
    <col min="3592" max="3592" width="8.3984375" style="1" customWidth="1"/>
    <col min="3593" max="3593" width="10.3984375" style="1" customWidth="1"/>
    <col min="3594" max="3594" width="7.3984375" style="1" customWidth="1"/>
    <col min="3595" max="3595" width="7.8984375" style="1" customWidth="1"/>
    <col min="3596" max="3596" width="7.3984375" style="1" customWidth="1"/>
    <col min="3597" max="3598" width="7" style="1" customWidth="1"/>
    <col min="3599" max="3599" width="8.3984375" style="1" customWidth="1"/>
    <col min="3600" max="3600" width="6.3984375" style="1" bestFit="1" customWidth="1"/>
    <col min="3601" max="3601" width="7.3984375" style="1" bestFit="1" customWidth="1"/>
    <col min="3602" max="3843" width="9.09765625" style="1"/>
    <col min="3844" max="3844" width="5.3984375" style="1" customWidth="1"/>
    <col min="3845" max="3845" width="21.3984375" style="1" customWidth="1"/>
    <col min="3846" max="3846" width="13" style="1" customWidth="1"/>
    <col min="3847" max="3847" width="9.09765625" style="1"/>
    <col min="3848" max="3848" width="8.3984375" style="1" customWidth="1"/>
    <col min="3849" max="3849" width="10.3984375" style="1" customWidth="1"/>
    <col min="3850" max="3850" width="7.3984375" style="1" customWidth="1"/>
    <col min="3851" max="3851" width="7.8984375" style="1" customWidth="1"/>
    <col min="3852" max="3852" width="7.3984375" style="1" customWidth="1"/>
    <col min="3853" max="3854" width="7" style="1" customWidth="1"/>
    <col min="3855" max="3855" width="8.3984375" style="1" customWidth="1"/>
    <col min="3856" max="3856" width="6.3984375" style="1" bestFit="1" customWidth="1"/>
    <col min="3857" max="3857" width="7.3984375" style="1" bestFit="1" customWidth="1"/>
    <col min="3858" max="4099" width="9.09765625" style="1"/>
    <col min="4100" max="4100" width="5.3984375" style="1" customWidth="1"/>
    <col min="4101" max="4101" width="21.3984375" style="1" customWidth="1"/>
    <col min="4102" max="4102" width="13" style="1" customWidth="1"/>
    <col min="4103" max="4103" width="9.09765625" style="1"/>
    <col min="4104" max="4104" width="8.3984375" style="1" customWidth="1"/>
    <col min="4105" max="4105" width="10.3984375" style="1" customWidth="1"/>
    <col min="4106" max="4106" width="7.3984375" style="1" customWidth="1"/>
    <col min="4107" max="4107" width="7.8984375" style="1" customWidth="1"/>
    <col min="4108" max="4108" width="7.3984375" style="1" customWidth="1"/>
    <col min="4109" max="4110" width="7" style="1" customWidth="1"/>
    <col min="4111" max="4111" width="8.3984375" style="1" customWidth="1"/>
    <col min="4112" max="4112" width="6.3984375" style="1" bestFit="1" customWidth="1"/>
    <col min="4113" max="4113" width="7.3984375" style="1" bestFit="1" customWidth="1"/>
    <col min="4114" max="4355" width="9.09765625" style="1"/>
    <col min="4356" max="4356" width="5.3984375" style="1" customWidth="1"/>
    <col min="4357" max="4357" width="21.3984375" style="1" customWidth="1"/>
    <col min="4358" max="4358" width="13" style="1" customWidth="1"/>
    <col min="4359" max="4359" width="9.09765625" style="1"/>
    <col min="4360" max="4360" width="8.3984375" style="1" customWidth="1"/>
    <col min="4361" max="4361" width="10.3984375" style="1" customWidth="1"/>
    <col min="4362" max="4362" width="7.3984375" style="1" customWidth="1"/>
    <col min="4363" max="4363" width="7.8984375" style="1" customWidth="1"/>
    <col min="4364" max="4364" width="7.3984375" style="1" customWidth="1"/>
    <col min="4365" max="4366" width="7" style="1" customWidth="1"/>
    <col min="4367" max="4367" width="8.3984375" style="1" customWidth="1"/>
    <col min="4368" max="4368" width="6.3984375" style="1" bestFit="1" customWidth="1"/>
    <col min="4369" max="4369" width="7.3984375" style="1" bestFit="1" customWidth="1"/>
    <col min="4370" max="4611" width="9.09765625" style="1"/>
    <col min="4612" max="4612" width="5.3984375" style="1" customWidth="1"/>
    <col min="4613" max="4613" width="21.3984375" style="1" customWidth="1"/>
    <col min="4614" max="4614" width="13" style="1" customWidth="1"/>
    <col min="4615" max="4615" width="9.09765625" style="1"/>
    <col min="4616" max="4616" width="8.3984375" style="1" customWidth="1"/>
    <col min="4617" max="4617" width="10.3984375" style="1" customWidth="1"/>
    <col min="4618" max="4618" width="7.3984375" style="1" customWidth="1"/>
    <col min="4619" max="4619" width="7.8984375" style="1" customWidth="1"/>
    <col min="4620" max="4620" width="7.3984375" style="1" customWidth="1"/>
    <col min="4621" max="4622" width="7" style="1" customWidth="1"/>
    <col min="4623" max="4623" width="8.3984375" style="1" customWidth="1"/>
    <col min="4624" max="4624" width="6.3984375" style="1" bestFit="1" customWidth="1"/>
    <col min="4625" max="4625" width="7.3984375" style="1" bestFit="1" customWidth="1"/>
    <col min="4626" max="4867" width="9.09765625" style="1"/>
    <col min="4868" max="4868" width="5.3984375" style="1" customWidth="1"/>
    <col min="4869" max="4869" width="21.3984375" style="1" customWidth="1"/>
    <col min="4870" max="4870" width="13" style="1" customWidth="1"/>
    <col min="4871" max="4871" width="9.09765625" style="1"/>
    <col min="4872" max="4872" width="8.3984375" style="1" customWidth="1"/>
    <col min="4873" max="4873" width="10.3984375" style="1" customWidth="1"/>
    <col min="4874" max="4874" width="7.3984375" style="1" customWidth="1"/>
    <col min="4875" max="4875" width="7.8984375" style="1" customWidth="1"/>
    <col min="4876" max="4876" width="7.3984375" style="1" customWidth="1"/>
    <col min="4877" max="4878" width="7" style="1" customWidth="1"/>
    <col min="4879" max="4879" width="8.3984375" style="1" customWidth="1"/>
    <col min="4880" max="4880" width="6.3984375" style="1" bestFit="1" customWidth="1"/>
    <col min="4881" max="4881" width="7.3984375" style="1" bestFit="1" customWidth="1"/>
    <col min="4882" max="5123" width="9.09765625" style="1"/>
    <col min="5124" max="5124" width="5.3984375" style="1" customWidth="1"/>
    <col min="5125" max="5125" width="21.3984375" style="1" customWidth="1"/>
    <col min="5126" max="5126" width="13" style="1" customWidth="1"/>
    <col min="5127" max="5127" width="9.09765625" style="1"/>
    <col min="5128" max="5128" width="8.3984375" style="1" customWidth="1"/>
    <col min="5129" max="5129" width="10.3984375" style="1" customWidth="1"/>
    <col min="5130" max="5130" width="7.3984375" style="1" customWidth="1"/>
    <col min="5131" max="5131" width="7.8984375" style="1" customWidth="1"/>
    <col min="5132" max="5132" width="7.3984375" style="1" customWidth="1"/>
    <col min="5133" max="5134" width="7" style="1" customWidth="1"/>
    <col min="5135" max="5135" width="8.3984375" style="1" customWidth="1"/>
    <col min="5136" max="5136" width="6.3984375" style="1" bestFit="1" customWidth="1"/>
    <col min="5137" max="5137" width="7.3984375" style="1" bestFit="1" customWidth="1"/>
    <col min="5138" max="5379" width="9.09765625" style="1"/>
    <col min="5380" max="5380" width="5.3984375" style="1" customWidth="1"/>
    <col min="5381" max="5381" width="21.3984375" style="1" customWidth="1"/>
    <col min="5382" max="5382" width="13" style="1" customWidth="1"/>
    <col min="5383" max="5383" width="9.09765625" style="1"/>
    <col min="5384" max="5384" width="8.3984375" style="1" customWidth="1"/>
    <col min="5385" max="5385" width="10.3984375" style="1" customWidth="1"/>
    <col min="5386" max="5386" width="7.3984375" style="1" customWidth="1"/>
    <col min="5387" max="5387" width="7.8984375" style="1" customWidth="1"/>
    <col min="5388" max="5388" width="7.3984375" style="1" customWidth="1"/>
    <col min="5389" max="5390" width="7" style="1" customWidth="1"/>
    <col min="5391" max="5391" width="8.3984375" style="1" customWidth="1"/>
    <col min="5392" max="5392" width="6.3984375" style="1" bestFit="1" customWidth="1"/>
    <col min="5393" max="5393" width="7.3984375" style="1" bestFit="1" customWidth="1"/>
    <col min="5394" max="5635" width="9.09765625" style="1"/>
    <col min="5636" max="5636" width="5.3984375" style="1" customWidth="1"/>
    <col min="5637" max="5637" width="21.3984375" style="1" customWidth="1"/>
    <col min="5638" max="5638" width="13" style="1" customWidth="1"/>
    <col min="5639" max="5639" width="9.09765625" style="1"/>
    <col min="5640" max="5640" width="8.3984375" style="1" customWidth="1"/>
    <col min="5641" max="5641" width="10.3984375" style="1" customWidth="1"/>
    <col min="5642" max="5642" width="7.3984375" style="1" customWidth="1"/>
    <col min="5643" max="5643" width="7.8984375" style="1" customWidth="1"/>
    <col min="5644" max="5644" width="7.3984375" style="1" customWidth="1"/>
    <col min="5645" max="5646" width="7" style="1" customWidth="1"/>
    <col min="5647" max="5647" width="8.3984375" style="1" customWidth="1"/>
    <col min="5648" max="5648" width="6.3984375" style="1" bestFit="1" customWidth="1"/>
    <col min="5649" max="5649" width="7.3984375" style="1" bestFit="1" customWidth="1"/>
    <col min="5650" max="5891" width="9.09765625" style="1"/>
    <col min="5892" max="5892" width="5.3984375" style="1" customWidth="1"/>
    <col min="5893" max="5893" width="21.3984375" style="1" customWidth="1"/>
    <col min="5894" max="5894" width="13" style="1" customWidth="1"/>
    <col min="5895" max="5895" width="9.09765625" style="1"/>
    <col min="5896" max="5896" width="8.3984375" style="1" customWidth="1"/>
    <col min="5897" max="5897" width="10.3984375" style="1" customWidth="1"/>
    <col min="5898" max="5898" width="7.3984375" style="1" customWidth="1"/>
    <col min="5899" max="5899" width="7.8984375" style="1" customWidth="1"/>
    <col min="5900" max="5900" width="7.3984375" style="1" customWidth="1"/>
    <col min="5901" max="5902" width="7" style="1" customWidth="1"/>
    <col min="5903" max="5903" width="8.3984375" style="1" customWidth="1"/>
    <col min="5904" max="5904" width="6.3984375" style="1" bestFit="1" customWidth="1"/>
    <col min="5905" max="5905" width="7.3984375" style="1" bestFit="1" customWidth="1"/>
    <col min="5906" max="6147" width="9.09765625" style="1"/>
    <col min="6148" max="6148" width="5.3984375" style="1" customWidth="1"/>
    <col min="6149" max="6149" width="21.3984375" style="1" customWidth="1"/>
    <col min="6150" max="6150" width="13" style="1" customWidth="1"/>
    <col min="6151" max="6151" width="9.09765625" style="1"/>
    <col min="6152" max="6152" width="8.3984375" style="1" customWidth="1"/>
    <col min="6153" max="6153" width="10.3984375" style="1" customWidth="1"/>
    <col min="6154" max="6154" width="7.3984375" style="1" customWidth="1"/>
    <col min="6155" max="6155" width="7.8984375" style="1" customWidth="1"/>
    <col min="6156" max="6156" width="7.3984375" style="1" customWidth="1"/>
    <col min="6157" max="6158" width="7" style="1" customWidth="1"/>
    <col min="6159" max="6159" width="8.3984375" style="1" customWidth="1"/>
    <col min="6160" max="6160" width="6.3984375" style="1" bestFit="1" customWidth="1"/>
    <col min="6161" max="6161" width="7.3984375" style="1" bestFit="1" customWidth="1"/>
    <col min="6162" max="6403" width="9.09765625" style="1"/>
    <col min="6404" max="6404" width="5.3984375" style="1" customWidth="1"/>
    <col min="6405" max="6405" width="21.3984375" style="1" customWidth="1"/>
    <col min="6406" max="6406" width="13" style="1" customWidth="1"/>
    <col min="6407" max="6407" width="9.09765625" style="1"/>
    <col min="6408" max="6408" width="8.3984375" style="1" customWidth="1"/>
    <col min="6409" max="6409" width="10.3984375" style="1" customWidth="1"/>
    <col min="6410" max="6410" width="7.3984375" style="1" customWidth="1"/>
    <col min="6411" max="6411" width="7.8984375" style="1" customWidth="1"/>
    <col min="6412" max="6412" width="7.3984375" style="1" customWidth="1"/>
    <col min="6413" max="6414" width="7" style="1" customWidth="1"/>
    <col min="6415" max="6415" width="8.3984375" style="1" customWidth="1"/>
    <col min="6416" max="6416" width="6.3984375" style="1" bestFit="1" customWidth="1"/>
    <col min="6417" max="6417" width="7.3984375" style="1" bestFit="1" customWidth="1"/>
    <col min="6418" max="6659" width="9.09765625" style="1"/>
    <col min="6660" max="6660" width="5.3984375" style="1" customWidth="1"/>
    <col min="6661" max="6661" width="21.3984375" style="1" customWidth="1"/>
    <col min="6662" max="6662" width="13" style="1" customWidth="1"/>
    <col min="6663" max="6663" width="9.09765625" style="1"/>
    <col min="6664" max="6664" width="8.3984375" style="1" customWidth="1"/>
    <col min="6665" max="6665" width="10.3984375" style="1" customWidth="1"/>
    <col min="6666" max="6666" width="7.3984375" style="1" customWidth="1"/>
    <col min="6667" max="6667" width="7.8984375" style="1" customWidth="1"/>
    <col min="6668" max="6668" width="7.3984375" style="1" customWidth="1"/>
    <col min="6669" max="6670" width="7" style="1" customWidth="1"/>
    <col min="6671" max="6671" width="8.3984375" style="1" customWidth="1"/>
    <col min="6672" max="6672" width="6.3984375" style="1" bestFit="1" customWidth="1"/>
    <col min="6673" max="6673" width="7.3984375" style="1" bestFit="1" customWidth="1"/>
    <col min="6674" max="6915" width="9.09765625" style="1"/>
    <col min="6916" max="6916" width="5.3984375" style="1" customWidth="1"/>
    <col min="6917" max="6917" width="21.3984375" style="1" customWidth="1"/>
    <col min="6918" max="6918" width="13" style="1" customWidth="1"/>
    <col min="6919" max="6919" width="9.09765625" style="1"/>
    <col min="6920" max="6920" width="8.3984375" style="1" customWidth="1"/>
    <col min="6921" max="6921" width="10.3984375" style="1" customWidth="1"/>
    <col min="6922" max="6922" width="7.3984375" style="1" customWidth="1"/>
    <col min="6923" max="6923" width="7.8984375" style="1" customWidth="1"/>
    <col min="6924" max="6924" width="7.3984375" style="1" customWidth="1"/>
    <col min="6925" max="6926" width="7" style="1" customWidth="1"/>
    <col min="6927" max="6927" width="8.3984375" style="1" customWidth="1"/>
    <col min="6928" max="6928" width="6.3984375" style="1" bestFit="1" customWidth="1"/>
    <col min="6929" max="6929" width="7.3984375" style="1" bestFit="1" customWidth="1"/>
    <col min="6930" max="7171" width="9.09765625" style="1"/>
    <col min="7172" max="7172" width="5.3984375" style="1" customWidth="1"/>
    <col min="7173" max="7173" width="21.3984375" style="1" customWidth="1"/>
    <col min="7174" max="7174" width="13" style="1" customWidth="1"/>
    <col min="7175" max="7175" width="9.09765625" style="1"/>
    <col min="7176" max="7176" width="8.3984375" style="1" customWidth="1"/>
    <col min="7177" max="7177" width="10.3984375" style="1" customWidth="1"/>
    <col min="7178" max="7178" width="7.3984375" style="1" customWidth="1"/>
    <col min="7179" max="7179" width="7.8984375" style="1" customWidth="1"/>
    <col min="7180" max="7180" width="7.3984375" style="1" customWidth="1"/>
    <col min="7181" max="7182" width="7" style="1" customWidth="1"/>
    <col min="7183" max="7183" width="8.3984375" style="1" customWidth="1"/>
    <col min="7184" max="7184" width="6.3984375" style="1" bestFit="1" customWidth="1"/>
    <col min="7185" max="7185" width="7.3984375" style="1" bestFit="1" customWidth="1"/>
    <col min="7186" max="7427" width="9.09765625" style="1"/>
    <col min="7428" max="7428" width="5.3984375" style="1" customWidth="1"/>
    <col min="7429" max="7429" width="21.3984375" style="1" customWidth="1"/>
    <col min="7430" max="7430" width="13" style="1" customWidth="1"/>
    <col min="7431" max="7431" width="9.09765625" style="1"/>
    <col min="7432" max="7432" width="8.3984375" style="1" customWidth="1"/>
    <col min="7433" max="7433" width="10.3984375" style="1" customWidth="1"/>
    <col min="7434" max="7434" width="7.3984375" style="1" customWidth="1"/>
    <col min="7435" max="7435" width="7.8984375" style="1" customWidth="1"/>
    <col min="7436" max="7436" width="7.3984375" style="1" customWidth="1"/>
    <col min="7437" max="7438" width="7" style="1" customWidth="1"/>
    <col min="7439" max="7439" width="8.3984375" style="1" customWidth="1"/>
    <col min="7440" max="7440" width="6.3984375" style="1" bestFit="1" customWidth="1"/>
    <col min="7441" max="7441" width="7.3984375" style="1" bestFit="1" customWidth="1"/>
    <col min="7442" max="7683" width="9.09765625" style="1"/>
    <col min="7684" max="7684" width="5.3984375" style="1" customWidth="1"/>
    <col min="7685" max="7685" width="21.3984375" style="1" customWidth="1"/>
    <col min="7686" max="7686" width="13" style="1" customWidth="1"/>
    <col min="7687" max="7687" width="9.09765625" style="1"/>
    <col min="7688" max="7688" width="8.3984375" style="1" customWidth="1"/>
    <col min="7689" max="7689" width="10.3984375" style="1" customWidth="1"/>
    <col min="7690" max="7690" width="7.3984375" style="1" customWidth="1"/>
    <col min="7691" max="7691" width="7.8984375" style="1" customWidth="1"/>
    <col min="7692" max="7692" width="7.3984375" style="1" customWidth="1"/>
    <col min="7693" max="7694" width="7" style="1" customWidth="1"/>
    <col min="7695" max="7695" width="8.3984375" style="1" customWidth="1"/>
    <col min="7696" max="7696" width="6.3984375" style="1" bestFit="1" customWidth="1"/>
    <col min="7697" max="7697" width="7.3984375" style="1" bestFit="1" customWidth="1"/>
    <col min="7698" max="7939" width="9.09765625" style="1"/>
    <col min="7940" max="7940" width="5.3984375" style="1" customWidth="1"/>
    <col min="7941" max="7941" width="21.3984375" style="1" customWidth="1"/>
    <col min="7942" max="7942" width="13" style="1" customWidth="1"/>
    <col min="7943" max="7943" width="9.09765625" style="1"/>
    <col min="7944" max="7944" width="8.3984375" style="1" customWidth="1"/>
    <col min="7945" max="7945" width="10.3984375" style="1" customWidth="1"/>
    <col min="7946" max="7946" width="7.3984375" style="1" customWidth="1"/>
    <col min="7947" max="7947" width="7.8984375" style="1" customWidth="1"/>
    <col min="7948" max="7948" width="7.3984375" style="1" customWidth="1"/>
    <col min="7949" max="7950" width="7" style="1" customWidth="1"/>
    <col min="7951" max="7951" width="8.3984375" style="1" customWidth="1"/>
    <col min="7952" max="7952" width="6.3984375" style="1" bestFit="1" customWidth="1"/>
    <col min="7953" max="7953" width="7.3984375" style="1" bestFit="1" customWidth="1"/>
    <col min="7954" max="8195" width="9.09765625" style="1"/>
    <col min="8196" max="8196" width="5.3984375" style="1" customWidth="1"/>
    <col min="8197" max="8197" width="21.3984375" style="1" customWidth="1"/>
    <col min="8198" max="8198" width="13" style="1" customWidth="1"/>
    <col min="8199" max="8199" width="9.09765625" style="1"/>
    <col min="8200" max="8200" width="8.3984375" style="1" customWidth="1"/>
    <col min="8201" max="8201" width="10.3984375" style="1" customWidth="1"/>
    <col min="8202" max="8202" width="7.3984375" style="1" customWidth="1"/>
    <col min="8203" max="8203" width="7.8984375" style="1" customWidth="1"/>
    <col min="8204" max="8204" width="7.3984375" style="1" customWidth="1"/>
    <col min="8205" max="8206" width="7" style="1" customWidth="1"/>
    <col min="8207" max="8207" width="8.3984375" style="1" customWidth="1"/>
    <col min="8208" max="8208" width="6.3984375" style="1" bestFit="1" customWidth="1"/>
    <col min="8209" max="8209" width="7.3984375" style="1" bestFit="1" customWidth="1"/>
    <col min="8210" max="8451" width="9.09765625" style="1"/>
    <col min="8452" max="8452" width="5.3984375" style="1" customWidth="1"/>
    <col min="8453" max="8453" width="21.3984375" style="1" customWidth="1"/>
    <col min="8454" max="8454" width="13" style="1" customWidth="1"/>
    <col min="8455" max="8455" width="9.09765625" style="1"/>
    <col min="8456" max="8456" width="8.3984375" style="1" customWidth="1"/>
    <col min="8457" max="8457" width="10.3984375" style="1" customWidth="1"/>
    <col min="8458" max="8458" width="7.3984375" style="1" customWidth="1"/>
    <col min="8459" max="8459" width="7.8984375" style="1" customWidth="1"/>
    <col min="8460" max="8460" width="7.3984375" style="1" customWidth="1"/>
    <col min="8461" max="8462" width="7" style="1" customWidth="1"/>
    <col min="8463" max="8463" width="8.3984375" style="1" customWidth="1"/>
    <col min="8464" max="8464" width="6.3984375" style="1" bestFit="1" customWidth="1"/>
    <col min="8465" max="8465" width="7.3984375" style="1" bestFit="1" customWidth="1"/>
    <col min="8466" max="8707" width="9.09765625" style="1"/>
    <col min="8708" max="8708" width="5.3984375" style="1" customWidth="1"/>
    <col min="8709" max="8709" width="21.3984375" style="1" customWidth="1"/>
    <col min="8710" max="8710" width="13" style="1" customWidth="1"/>
    <col min="8711" max="8711" width="9.09765625" style="1"/>
    <col min="8712" max="8712" width="8.3984375" style="1" customWidth="1"/>
    <col min="8713" max="8713" width="10.3984375" style="1" customWidth="1"/>
    <col min="8714" max="8714" width="7.3984375" style="1" customWidth="1"/>
    <col min="8715" max="8715" width="7.8984375" style="1" customWidth="1"/>
    <col min="8716" max="8716" width="7.3984375" style="1" customWidth="1"/>
    <col min="8717" max="8718" width="7" style="1" customWidth="1"/>
    <col min="8719" max="8719" width="8.3984375" style="1" customWidth="1"/>
    <col min="8720" max="8720" width="6.3984375" style="1" bestFit="1" customWidth="1"/>
    <col min="8721" max="8721" width="7.3984375" style="1" bestFit="1" customWidth="1"/>
    <col min="8722" max="8963" width="9.09765625" style="1"/>
    <col min="8964" max="8964" width="5.3984375" style="1" customWidth="1"/>
    <col min="8965" max="8965" width="21.3984375" style="1" customWidth="1"/>
    <col min="8966" max="8966" width="13" style="1" customWidth="1"/>
    <col min="8967" max="8967" width="9.09765625" style="1"/>
    <col min="8968" max="8968" width="8.3984375" style="1" customWidth="1"/>
    <col min="8969" max="8969" width="10.3984375" style="1" customWidth="1"/>
    <col min="8970" max="8970" width="7.3984375" style="1" customWidth="1"/>
    <col min="8971" max="8971" width="7.8984375" style="1" customWidth="1"/>
    <col min="8972" max="8972" width="7.3984375" style="1" customWidth="1"/>
    <col min="8973" max="8974" width="7" style="1" customWidth="1"/>
    <col min="8975" max="8975" width="8.3984375" style="1" customWidth="1"/>
    <col min="8976" max="8976" width="6.3984375" style="1" bestFit="1" customWidth="1"/>
    <col min="8977" max="8977" width="7.3984375" style="1" bestFit="1" customWidth="1"/>
    <col min="8978" max="9219" width="9.09765625" style="1"/>
    <col min="9220" max="9220" width="5.3984375" style="1" customWidth="1"/>
    <col min="9221" max="9221" width="21.3984375" style="1" customWidth="1"/>
    <col min="9222" max="9222" width="13" style="1" customWidth="1"/>
    <col min="9223" max="9223" width="9.09765625" style="1"/>
    <col min="9224" max="9224" width="8.3984375" style="1" customWidth="1"/>
    <col min="9225" max="9225" width="10.3984375" style="1" customWidth="1"/>
    <col min="9226" max="9226" width="7.3984375" style="1" customWidth="1"/>
    <col min="9227" max="9227" width="7.8984375" style="1" customWidth="1"/>
    <col min="9228" max="9228" width="7.3984375" style="1" customWidth="1"/>
    <col min="9229" max="9230" width="7" style="1" customWidth="1"/>
    <col min="9231" max="9231" width="8.3984375" style="1" customWidth="1"/>
    <col min="9232" max="9232" width="6.3984375" style="1" bestFit="1" customWidth="1"/>
    <col min="9233" max="9233" width="7.3984375" style="1" bestFit="1" customWidth="1"/>
    <col min="9234" max="9475" width="9.09765625" style="1"/>
    <col min="9476" max="9476" width="5.3984375" style="1" customWidth="1"/>
    <col min="9477" max="9477" width="21.3984375" style="1" customWidth="1"/>
    <col min="9478" max="9478" width="13" style="1" customWidth="1"/>
    <col min="9479" max="9479" width="9.09765625" style="1"/>
    <col min="9480" max="9480" width="8.3984375" style="1" customWidth="1"/>
    <col min="9481" max="9481" width="10.3984375" style="1" customWidth="1"/>
    <col min="9482" max="9482" width="7.3984375" style="1" customWidth="1"/>
    <col min="9483" max="9483" width="7.8984375" style="1" customWidth="1"/>
    <col min="9484" max="9484" width="7.3984375" style="1" customWidth="1"/>
    <col min="9485" max="9486" width="7" style="1" customWidth="1"/>
    <col min="9487" max="9487" width="8.3984375" style="1" customWidth="1"/>
    <col min="9488" max="9488" width="6.3984375" style="1" bestFit="1" customWidth="1"/>
    <col min="9489" max="9489" width="7.3984375" style="1" bestFit="1" customWidth="1"/>
    <col min="9490" max="9731" width="9.09765625" style="1"/>
    <col min="9732" max="9732" width="5.3984375" style="1" customWidth="1"/>
    <col min="9733" max="9733" width="21.3984375" style="1" customWidth="1"/>
    <col min="9734" max="9734" width="13" style="1" customWidth="1"/>
    <col min="9735" max="9735" width="9.09765625" style="1"/>
    <col min="9736" max="9736" width="8.3984375" style="1" customWidth="1"/>
    <col min="9737" max="9737" width="10.3984375" style="1" customWidth="1"/>
    <col min="9738" max="9738" width="7.3984375" style="1" customWidth="1"/>
    <col min="9739" max="9739" width="7.8984375" style="1" customWidth="1"/>
    <col min="9740" max="9740" width="7.3984375" style="1" customWidth="1"/>
    <col min="9741" max="9742" width="7" style="1" customWidth="1"/>
    <col min="9743" max="9743" width="8.3984375" style="1" customWidth="1"/>
    <col min="9744" max="9744" width="6.3984375" style="1" bestFit="1" customWidth="1"/>
    <col min="9745" max="9745" width="7.3984375" style="1" bestFit="1" customWidth="1"/>
    <col min="9746" max="9987" width="9.09765625" style="1"/>
    <col min="9988" max="9988" width="5.3984375" style="1" customWidth="1"/>
    <col min="9989" max="9989" width="21.3984375" style="1" customWidth="1"/>
    <col min="9990" max="9990" width="13" style="1" customWidth="1"/>
    <col min="9991" max="9991" width="9.09765625" style="1"/>
    <col min="9992" max="9992" width="8.3984375" style="1" customWidth="1"/>
    <col min="9993" max="9993" width="10.3984375" style="1" customWidth="1"/>
    <col min="9994" max="9994" width="7.3984375" style="1" customWidth="1"/>
    <col min="9995" max="9995" width="7.8984375" style="1" customWidth="1"/>
    <col min="9996" max="9996" width="7.3984375" style="1" customWidth="1"/>
    <col min="9997" max="9998" width="7" style="1" customWidth="1"/>
    <col min="9999" max="9999" width="8.3984375" style="1" customWidth="1"/>
    <col min="10000" max="10000" width="6.3984375" style="1" bestFit="1" customWidth="1"/>
    <col min="10001" max="10001" width="7.3984375" style="1" bestFit="1" customWidth="1"/>
    <col min="10002" max="10243" width="9.09765625" style="1"/>
    <col min="10244" max="10244" width="5.3984375" style="1" customWidth="1"/>
    <col min="10245" max="10245" width="21.3984375" style="1" customWidth="1"/>
    <col min="10246" max="10246" width="13" style="1" customWidth="1"/>
    <col min="10247" max="10247" width="9.09765625" style="1"/>
    <col min="10248" max="10248" width="8.3984375" style="1" customWidth="1"/>
    <col min="10249" max="10249" width="10.3984375" style="1" customWidth="1"/>
    <col min="10250" max="10250" width="7.3984375" style="1" customWidth="1"/>
    <col min="10251" max="10251" width="7.8984375" style="1" customWidth="1"/>
    <col min="10252" max="10252" width="7.3984375" style="1" customWidth="1"/>
    <col min="10253" max="10254" width="7" style="1" customWidth="1"/>
    <col min="10255" max="10255" width="8.3984375" style="1" customWidth="1"/>
    <col min="10256" max="10256" width="6.3984375" style="1" bestFit="1" customWidth="1"/>
    <col min="10257" max="10257" width="7.3984375" style="1" bestFit="1" customWidth="1"/>
    <col min="10258" max="10499" width="9.09765625" style="1"/>
    <col min="10500" max="10500" width="5.3984375" style="1" customWidth="1"/>
    <col min="10501" max="10501" width="21.3984375" style="1" customWidth="1"/>
    <col min="10502" max="10502" width="13" style="1" customWidth="1"/>
    <col min="10503" max="10503" width="9.09765625" style="1"/>
    <col min="10504" max="10504" width="8.3984375" style="1" customWidth="1"/>
    <col min="10505" max="10505" width="10.3984375" style="1" customWidth="1"/>
    <col min="10506" max="10506" width="7.3984375" style="1" customWidth="1"/>
    <col min="10507" max="10507" width="7.8984375" style="1" customWidth="1"/>
    <col min="10508" max="10508" width="7.3984375" style="1" customWidth="1"/>
    <col min="10509" max="10510" width="7" style="1" customWidth="1"/>
    <col min="10511" max="10511" width="8.3984375" style="1" customWidth="1"/>
    <col min="10512" max="10512" width="6.3984375" style="1" bestFit="1" customWidth="1"/>
    <col min="10513" max="10513" width="7.3984375" style="1" bestFit="1" customWidth="1"/>
    <col min="10514" max="10755" width="9.09765625" style="1"/>
    <col min="10756" max="10756" width="5.3984375" style="1" customWidth="1"/>
    <col min="10757" max="10757" width="21.3984375" style="1" customWidth="1"/>
    <col min="10758" max="10758" width="13" style="1" customWidth="1"/>
    <col min="10759" max="10759" width="9.09765625" style="1"/>
    <col min="10760" max="10760" width="8.3984375" style="1" customWidth="1"/>
    <col min="10761" max="10761" width="10.3984375" style="1" customWidth="1"/>
    <col min="10762" max="10762" width="7.3984375" style="1" customWidth="1"/>
    <col min="10763" max="10763" width="7.8984375" style="1" customWidth="1"/>
    <col min="10764" max="10764" width="7.3984375" style="1" customWidth="1"/>
    <col min="10765" max="10766" width="7" style="1" customWidth="1"/>
    <col min="10767" max="10767" width="8.3984375" style="1" customWidth="1"/>
    <col min="10768" max="10768" width="6.3984375" style="1" bestFit="1" customWidth="1"/>
    <col min="10769" max="10769" width="7.3984375" style="1" bestFit="1" customWidth="1"/>
    <col min="10770" max="11011" width="9.09765625" style="1"/>
    <col min="11012" max="11012" width="5.3984375" style="1" customWidth="1"/>
    <col min="11013" max="11013" width="21.3984375" style="1" customWidth="1"/>
    <col min="11014" max="11014" width="13" style="1" customWidth="1"/>
    <col min="11015" max="11015" width="9.09765625" style="1"/>
    <col min="11016" max="11016" width="8.3984375" style="1" customWidth="1"/>
    <col min="11017" max="11017" width="10.3984375" style="1" customWidth="1"/>
    <col min="11018" max="11018" width="7.3984375" style="1" customWidth="1"/>
    <col min="11019" max="11019" width="7.8984375" style="1" customWidth="1"/>
    <col min="11020" max="11020" width="7.3984375" style="1" customWidth="1"/>
    <col min="11021" max="11022" width="7" style="1" customWidth="1"/>
    <col min="11023" max="11023" width="8.3984375" style="1" customWidth="1"/>
    <col min="11024" max="11024" width="6.3984375" style="1" bestFit="1" customWidth="1"/>
    <col min="11025" max="11025" width="7.3984375" style="1" bestFit="1" customWidth="1"/>
    <col min="11026" max="11267" width="9.09765625" style="1"/>
    <col min="11268" max="11268" width="5.3984375" style="1" customWidth="1"/>
    <col min="11269" max="11269" width="21.3984375" style="1" customWidth="1"/>
    <col min="11270" max="11270" width="13" style="1" customWidth="1"/>
    <col min="11271" max="11271" width="9.09765625" style="1"/>
    <col min="11272" max="11272" width="8.3984375" style="1" customWidth="1"/>
    <col min="11273" max="11273" width="10.3984375" style="1" customWidth="1"/>
    <col min="11274" max="11274" width="7.3984375" style="1" customWidth="1"/>
    <col min="11275" max="11275" width="7.8984375" style="1" customWidth="1"/>
    <col min="11276" max="11276" width="7.3984375" style="1" customWidth="1"/>
    <col min="11277" max="11278" width="7" style="1" customWidth="1"/>
    <col min="11279" max="11279" width="8.3984375" style="1" customWidth="1"/>
    <col min="11280" max="11280" width="6.3984375" style="1" bestFit="1" customWidth="1"/>
    <col min="11281" max="11281" width="7.3984375" style="1" bestFit="1" customWidth="1"/>
    <col min="11282" max="11523" width="9.09765625" style="1"/>
    <col min="11524" max="11524" width="5.3984375" style="1" customWidth="1"/>
    <col min="11525" max="11525" width="21.3984375" style="1" customWidth="1"/>
    <col min="11526" max="11526" width="13" style="1" customWidth="1"/>
    <col min="11527" max="11527" width="9.09765625" style="1"/>
    <col min="11528" max="11528" width="8.3984375" style="1" customWidth="1"/>
    <col min="11529" max="11529" width="10.3984375" style="1" customWidth="1"/>
    <col min="11530" max="11530" width="7.3984375" style="1" customWidth="1"/>
    <col min="11531" max="11531" width="7.8984375" style="1" customWidth="1"/>
    <col min="11532" max="11532" width="7.3984375" style="1" customWidth="1"/>
    <col min="11533" max="11534" width="7" style="1" customWidth="1"/>
    <col min="11535" max="11535" width="8.3984375" style="1" customWidth="1"/>
    <col min="11536" max="11536" width="6.3984375" style="1" bestFit="1" customWidth="1"/>
    <col min="11537" max="11537" width="7.3984375" style="1" bestFit="1" customWidth="1"/>
    <col min="11538" max="11779" width="9.09765625" style="1"/>
    <col min="11780" max="11780" width="5.3984375" style="1" customWidth="1"/>
    <col min="11781" max="11781" width="21.3984375" style="1" customWidth="1"/>
    <col min="11782" max="11782" width="13" style="1" customWidth="1"/>
    <col min="11783" max="11783" width="9.09765625" style="1"/>
    <col min="11784" max="11784" width="8.3984375" style="1" customWidth="1"/>
    <col min="11785" max="11785" width="10.3984375" style="1" customWidth="1"/>
    <col min="11786" max="11786" width="7.3984375" style="1" customWidth="1"/>
    <col min="11787" max="11787" width="7.8984375" style="1" customWidth="1"/>
    <col min="11788" max="11788" width="7.3984375" style="1" customWidth="1"/>
    <col min="11789" max="11790" width="7" style="1" customWidth="1"/>
    <col min="11791" max="11791" width="8.3984375" style="1" customWidth="1"/>
    <col min="11792" max="11792" width="6.3984375" style="1" bestFit="1" customWidth="1"/>
    <col min="11793" max="11793" width="7.3984375" style="1" bestFit="1" customWidth="1"/>
    <col min="11794" max="12035" width="9.09765625" style="1"/>
    <col min="12036" max="12036" width="5.3984375" style="1" customWidth="1"/>
    <col min="12037" max="12037" width="21.3984375" style="1" customWidth="1"/>
    <col min="12038" max="12038" width="13" style="1" customWidth="1"/>
    <col min="12039" max="12039" width="9.09765625" style="1"/>
    <col min="12040" max="12040" width="8.3984375" style="1" customWidth="1"/>
    <col min="12041" max="12041" width="10.3984375" style="1" customWidth="1"/>
    <col min="12042" max="12042" width="7.3984375" style="1" customWidth="1"/>
    <col min="12043" max="12043" width="7.8984375" style="1" customWidth="1"/>
    <col min="12044" max="12044" width="7.3984375" style="1" customWidth="1"/>
    <col min="12045" max="12046" width="7" style="1" customWidth="1"/>
    <col min="12047" max="12047" width="8.3984375" style="1" customWidth="1"/>
    <col min="12048" max="12048" width="6.3984375" style="1" bestFit="1" customWidth="1"/>
    <col min="12049" max="12049" width="7.3984375" style="1" bestFit="1" customWidth="1"/>
    <col min="12050" max="12291" width="9.09765625" style="1"/>
    <col min="12292" max="12292" width="5.3984375" style="1" customWidth="1"/>
    <col min="12293" max="12293" width="21.3984375" style="1" customWidth="1"/>
    <col min="12294" max="12294" width="13" style="1" customWidth="1"/>
    <col min="12295" max="12295" width="9.09765625" style="1"/>
    <col min="12296" max="12296" width="8.3984375" style="1" customWidth="1"/>
    <col min="12297" max="12297" width="10.3984375" style="1" customWidth="1"/>
    <col min="12298" max="12298" width="7.3984375" style="1" customWidth="1"/>
    <col min="12299" max="12299" width="7.8984375" style="1" customWidth="1"/>
    <col min="12300" max="12300" width="7.3984375" style="1" customWidth="1"/>
    <col min="12301" max="12302" width="7" style="1" customWidth="1"/>
    <col min="12303" max="12303" width="8.3984375" style="1" customWidth="1"/>
    <col min="12304" max="12304" width="6.3984375" style="1" bestFit="1" customWidth="1"/>
    <col min="12305" max="12305" width="7.3984375" style="1" bestFit="1" customWidth="1"/>
    <col min="12306" max="12547" width="9.09765625" style="1"/>
    <col min="12548" max="12548" width="5.3984375" style="1" customWidth="1"/>
    <col min="12549" max="12549" width="21.3984375" style="1" customWidth="1"/>
    <col min="12550" max="12550" width="13" style="1" customWidth="1"/>
    <col min="12551" max="12551" width="9.09765625" style="1"/>
    <col min="12552" max="12552" width="8.3984375" style="1" customWidth="1"/>
    <col min="12553" max="12553" width="10.3984375" style="1" customWidth="1"/>
    <col min="12554" max="12554" width="7.3984375" style="1" customWidth="1"/>
    <col min="12555" max="12555" width="7.8984375" style="1" customWidth="1"/>
    <col min="12556" max="12556" width="7.3984375" style="1" customWidth="1"/>
    <col min="12557" max="12558" width="7" style="1" customWidth="1"/>
    <col min="12559" max="12559" width="8.3984375" style="1" customWidth="1"/>
    <col min="12560" max="12560" width="6.3984375" style="1" bestFit="1" customWidth="1"/>
    <col min="12561" max="12561" width="7.3984375" style="1" bestFit="1" customWidth="1"/>
    <col min="12562" max="12803" width="9.09765625" style="1"/>
    <col min="12804" max="12804" width="5.3984375" style="1" customWidth="1"/>
    <col min="12805" max="12805" width="21.3984375" style="1" customWidth="1"/>
    <col min="12806" max="12806" width="13" style="1" customWidth="1"/>
    <col min="12807" max="12807" width="9.09765625" style="1"/>
    <col min="12808" max="12808" width="8.3984375" style="1" customWidth="1"/>
    <col min="12809" max="12809" width="10.3984375" style="1" customWidth="1"/>
    <col min="12810" max="12810" width="7.3984375" style="1" customWidth="1"/>
    <col min="12811" max="12811" width="7.8984375" style="1" customWidth="1"/>
    <col min="12812" max="12812" width="7.3984375" style="1" customWidth="1"/>
    <col min="12813" max="12814" width="7" style="1" customWidth="1"/>
    <col min="12815" max="12815" width="8.3984375" style="1" customWidth="1"/>
    <col min="12816" max="12816" width="6.3984375" style="1" bestFit="1" customWidth="1"/>
    <col min="12817" max="12817" width="7.3984375" style="1" bestFit="1" customWidth="1"/>
    <col min="12818" max="13059" width="9.09765625" style="1"/>
    <col min="13060" max="13060" width="5.3984375" style="1" customWidth="1"/>
    <col min="13061" max="13061" width="21.3984375" style="1" customWidth="1"/>
    <col min="13062" max="13062" width="13" style="1" customWidth="1"/>
    <col min="13063" max="13063" width="9.09765625" style="1"/>
    <col min="13064" max="13064" width="8.3984375" style="1" customWidth="1"/>
    <col min="13065" max="13065" width="10.3984375" style="1" customWidth="1"/>
    <col min="13066" max="13066" width="7.3984375" style="1" customWidth="1"/>
    <col min="13067" max="13067" width="7.8984375" style="1" customWidth="1"/>
    <col min="13068" max="13068" width="7.3984375" style="1" customWidth="1"/>
    <col min="13069" max="13070" width="7" style="1" customWidth="1"/>
    <col min="13071" max="13071" width="8.3984375" style="1" customWidth="1"/>
    <col min="13072" max="13072" width="6.3984375" style="1" bestFit="1" customWidth="1"/>
    <col min="13073" max="13073" width="7.3984375" style="1" bestFit="1" customWidth="1"/>
    <col min="13074" max="13315" width="9.09765625" style="1"/>
    <col min="13316" max="13316" width="5.3984375" style="1" customWidth="1"/>
    <col min="13317" max="13317" width="21.3984375" style="1" customWidth="1"/>
    <col min="13318" max="13318" width="13" style="1" customWidth="1"/>
    <col min="13319" max="13319" width="9.09765625" style="1"/>
    <col min="13320" max="13320" width="8.3984375" style="1" customWidth="1"/>
    <col min="13321" max="13321" width="10.3984375" style="1" customWidth="1"/>
    <col min="13322" max="13322" width="7.3984375" style="1" customWidth="1"/>
    <col min="13323" max="13323" width="7.8984375" style="1" customWidth="1"/>
    <col min="13324" max="13324" width="7.3984375" style="1" customWidth="1"/>
    <col min="13325" max="13326" width="7" style="1" customWidth="1"/>
    <col min="13327" max="13327" width="8.3984375" style="1" customWidth="1"/>
    <col min="13328" max="13328" width="6.3984375" style="1" bestFit="1" customWidth="1"/>
    <col min="13329" max="13329" width="7.3984375" style="1" bestFit="1" customWidth="1"/>
    <col min="13330" max="13571" width="9.09765625" style="1"/>
    <col min="13572" max="13572" width="5.3984375" style="1" customWidth="1"/>
    <col min="13573" max="13573" width="21.3984375" style="1" customWidth="1"/>
    <col min="13574" max="13574" width="13" style="1" customWidth="1"/>
    <col min="13575" max="13575" width="9.09765625" style="1"/>
    <col min="13576" max="13576" width="8.3984375" style="1" customWidth="1"/>
    <col min="13577" max="13577" width="10.3984375" style="1" customWidth="1"/>
    <col min="13578" max="13578" width="7.3984375" style="1" customWidth="1"/>
    <col min="13579" max="13579" width="7.8984375" style="1" customWidth="1"/>
    <col min="13580" max="13580" width="7.3984375" style="1" customWidth="1"/>
    <col min="13581" max="13582" width="7" style="1" customWidth="1"/>
    <col min="13583" max="13583" width="8.3984375" style="1" customWidth="1"/>
    <col min="13584" max="13584" width="6.3984375" style="1" bestFit="1" customWidth="1"/>
    <col min="13585" max="13585" width="7.3984375" style="1" bestFit="1" customWidth="1"/>
    <col min="13586" max="13827" width="9.09765625" style="1"/>
    <col min="13828" max="13828" width="5.3984375" style="1" customWidth="1"/>
    <col min="13829" max="13829" width="21.3984375" style="1" customWidth="1"/>
    <col min="13830" max="13830" width="13" style="1" customWidth="1"/>
    <col min="13831" max="13831" width="9.09765625" style="1"/>
    <col min="13832" max="13832" width="8.3984375" style="1" customWidth="1"/>
    <col min="13833" max="13833" width="10.3984375" style="1" customWidth="1"/>
    <col min="13834" max="13834" width="7.3984375" style="1" customWidth="1"/>
    <col min="13835" max="13835" width="7.8984375" style="1" customWidth="1"/>
    <col min="13836" max="13836" width="7.3984375" style="1" customWidth="1"/>
    <col min="13837" max="13838" width="7" style="1" customWidth="1"/>
    <col min="13839" max="13839" width="8.3984375" style="1" customWidth="1"/>
    <col min="13840" max="13840" width="6.3984375" style="1" bestFit="1" customWidth="1"/>
    <col min="13841" max="13841" width="7.3984375" style="1" bestFit="1" customWidth="1"/>
    <col min="13842" max="14083" width="9.09765625" style="1"/>
    <col min="14084" max="14084" width="5.3984375" style="1" customWidth="1"/>
    <col min="14085" max="14085" width="21.3984375" style="1" customWidth="1"/>
    <col min="14086" max="14086" width="13" style="1" customWidth="1"/>
    <col min="14087" max="14087" width="9.09765625" style="1"/>
    <col min="14088" max="14088" width="8.3984375" style="1" customWidth="1"/>
    <col min="14089" max="14089" width="10.3984375" style="1" customWidth="1"/>
    <col min="14090" max="14090" width="7.3984375" style="1" customWidth="1"/>
    <col min="14091" max="14091" width="7.8984375" style="1" customWidth="1"/>
    <col min="14092" max="14092" width="7.3984375" style="1" customWidth="1"/>
    <col min="14093" max="14094" width="7" style="1" customWidth="1"/>
    <col min="14095" max="14095" width="8.3984375" style="1" customWidth="1"/>
    <col min="14096" max="14096" width="6.3984375" style="1" bestFit="1" customWidth="1"/>
    <col min="14097" max="14097" width="7.3984375" style="1" bestFit="1" customWidth="1"/>
    <col min="14098" max="14339" width="9.09765625" style="1"/>
    <col min="14340" max="14340" width="5.3984375" style="1" customWidth="1"/>
    <col min="14341" max="14341" width="21.3984375" style="1" customWidth="1"/>
    <col min="14342" max="14342" width="13" style="1" customWidth="1"/>
    <col min="14343" max="14343" width="9.09765625" style="1"/>
    <col min="14344" max="14344" width="8.3984375" style="1" customWidth="1"/>
    <col min="14345" max="14345" width="10.3984375" style="1" customWidth="1"/>
    <col min="14346" max="14346" width="7.3984375" style="1" customWidth="1"/>
    <col min="14347" max="14347" width="7.8984375" style="1" customWidth="1"/>
    <col min="14348" max="14348" width="7.3984375" style="1" customWidth="1"/>
    <col min="14349" max="14350" width="7" style="1" customWidth="1"/>
    <col min="14351" max="14351" width="8.3984375" style="1" customWidth="1"/>
    <col min="14352" max="14352" width="6.3984375" style="1" bestFit="1" customWidth="1"/>
    <col min="14353" max="14353" width="7.3984375" style="1" bestFit="1" customWidth="1"/>
    <col min="14354" max="14595" width="9.09765625" style="1"/>
    <col min="14596" max="14596" width="5.3984375" style="1" customWidth="1"/>
    <col min="14597" max="14597" width="21.3984375" style="1" customWidth="1"/>
    <col min="14598" max="14598" width="13" style="1" customWidth="1"/>
    <col min="14599" max="14599" width="9.09765625" style="1"/>
    <col min="14600" max="14600" width="8.3984375" style="1" customWidth="1"/>
    <col min="14601" max="14601" width="10.3984375" style="1" customWidth="1"/>
    <col min="14602" max="14602" width="7.3984375" style="1" customWidth="1"/>
    <col min="14603" max="14603" width="7.8984375" style="1" customWidth="1"/>
    <col min="14604" max="14604" width="7.3984375" style="1" customWidth="1"/>
    <col min="14605" max="14606" width="7" style="1" customWidth="1"/>
    <col min="14607" max="14607" width="8.3984375" style="1" customWidth="1"/>
    <col min="14608" max="14608" width="6.3984375" style="1" bestFit="1" customWidth="1"/>
    <col min="14609" max="14609" width="7.3984375" style="1" bestFit="1" customWidth="1"/>
    <col min="14610" max="14851" width="9.09765625" style="1"/>
    <col min="14852" max="14852" width="5.3984375" style="1" customWidth="1"/>
    <col min="14853" max="14853" width="21.3984375" style="1" customWidth="1"/>
    <col min="14854" max="14854" width="13" style="1" customWidth="1"/>
    <col min="14855" max="14855" width="9.09765625" style="1"/>
    <col min="14856" max="14856" width="8.3984375" style="1" customWidth="1"/>
    <col min="14857" max="14857" width="10.3984375" style="1" customWidth="1"/>
    <col min="14858" max="14858" width="7.3984375" style="1" customWidth="1"/>
    <col min="14859" max="14859" width="7.8984375" style="1" customWidth="1"/>
    <col min="14860" max="14860" width="7.3984375" style="1" customWidth="1"/>
    <col min="14861" max="14862" width="7" style="1" customWidth="1"/>
    <col min="14863" max="14863" width="8.3984375" style="1" customWidth="1"/>
    <col min="14864" max="14864" width="6.3984375" style="1" bestFit="1" customWidth="1"/>
    <col min="14865" max="14865" width="7.3984375" style="1" bestFit="1" customWidth="1"/>
    <col min="14866" max="15107" width="9.09765625" style="1"/>
    <col min="15108" max="15108" width="5.3984375" style="1" customWidth="1"/>
    <col min="15109" max="15109" width="21.3984375" style="1" customWidth="1"/>
    <col min="15110" max="15110" width="13" style="1" customWidth="1"/>
    <col min="15111" max="15111" width="9.09765625" style="1"/>
    <col min="15112" max="15112" width="8.3984375" style="1" customWidth="1"/>
    <col min="15113" max="15113" width="10.3984375" style="1" customWidth="1"/>
    <col min="15114" max="15114" width="7.3984375" style="1" customWidth="1"/>
    <col min="15115" max="15115" width="7.8984375" style="1" customWidth="1"/>
    <col min="15116" max="15116" width="7.3984375" style="1" customWidth="1"/>
    <col min="15117" max="15118" width="7" style="1" customWidth="1"/>
    <col min="15119" max="15119" width="8.3984375" style="1" customWidth="1"/>
    <col min="15120" max="15120" width="6.3984375" style="1" bestFit="1" customWidth="1"/>
    <col min="15121" max="15121" width="7.3984375" style="1" bestFit="1" customWidth="1"/>
    <col min="15122" max="15363" width="9.09765625" style="1"/>
    <col min="15364" max="15364" width="5.3984375" style="1" customWidth="1"/>
    <col min="15365" max="15365" width="21.3984375" style="1" customWidth="1"/>
    <col min="15366" max="15366" width="13" style="1" customWidth="1"/>
    <col min="15367" max="15367" width="9.09765625" style="1"/>
    <col min="15368" max="15368" width="8.3984375" style="1" customWidth="1"/>
    <col min="15369" max="15369" width="10.3984375" style="1" customWidth="1"/>
    <col min="15370" max="15370" width="7.3984375" style="1" customWidth="1"/>
    <col min="15371" max="15371" width="7.8984375" style="1" customWidth="1"/>
    <col min="15372" max="15372" width="7.3984375" style="1" customWidth="1"/>
    <col min="15373" max="15374" width="7" style="1" customWidth="1"/>
    <col min="15375" max="15375" width="8.3984375" style="1" customWidth="1"/>
    <col min="15376" max="15376" width="6.3984375" style="1" bestFit="1" customWidth="1"/>
    <col min="15377" max="15377" width="7.3984375" style="1" bestFit="1" customWidth="1"/>
    <col min="15378" max="15619" width="9.09765625" style="1"/>
    <col min="15620" max="15620" width="5.3984375" style="1" customWidth="1"/>
    <col min="15621" max="15621" width="21.3984375" style="1" customWidth="1"/>
    <col min="15622" max="15622" width="13" style="1" customWidth="1"/>
    <col min="15623" max="15623" width="9.09765625" style="1"/>
    <col min="15624" max="15624" width="8.3984375" style="1" customWidth="1"/>
    <col min="15625" max="15625" width="10.3984375" style="1" customWidth="1"/>
    <col min="15626" max="15626" width="7.3984375" style="1" customWidth="1"/>
    <col min="15627" max="15627" width="7.8984375" style="1" customWidth="1"/>
    <col min="15628" max="15628" width="7.3984375" style="1" customWidth="1"/>
    <col min="15629" max="15630" width="7" style="1" customWidth="1"/>
    <col min="15631" max="15631" width="8.3984375" style="1" customWidth="1"/>
    <col min="15632" max="15632" width="6.3984375" style="1" bestFit="1" customWidth="1"/>
    <col min="15633" max="15633" width="7.3984375" style="1" bestFit="1" customWidth="1"/>
    <col min="15634" max="15875" width="9.09765625" style="1"/>
    <col min="15876" max="15876" width="5.3984375" style="1" customWidth="1"/>
    <col min="15877" max="15877" width="21.3984375" style="1" customWidth="1"/>
    <col min="15878" max="15878" width="13" style="1" customWidth="1"/>
    <col min="15879" max="15879" width="9.09765625" style="1"/>
    <col min="15880" max="15880" width="8.3984375" style="1" customWidth="1"/>
    <col min="15881" max="15881" width="10.3984375" style="1" customWidth="1"/>
    <col min="15882" max="15882" width="7.3984375" style="1" customWidth="1"/>
    <col min="15883" max="15883" width="7.8984375" style="1" customWidth="1"/>
    <col min="15884" max="15884" width="7.3984375" style="1" customWidth="1"/>
    <col min="15885" max="15886" width="7" style="1" customWidth="1"/>
    <col min="15887" max="15887" width="8.3984375" style="1" customWidth="1"/>
    <col min="15888" max="15888" width="6.3984375" style="1" bestFit="1" customWidth="1"/>
    <col min="15889" max="15889" width="7.3984375" style="1" bestFit="1" customWidth="1"/>
    <col min="15890" max="16131" width="9.09765625" style="1"/>
    <col min="16132" max="16132" width="5.3984375" style="1" customWidth="1"/>
    <col min="16133" max="16133" width="21.3984375" style="1" customWidth="1"/>
    <col min="16134" max="16134" width="13" style="1" customWidth="1"/>
    <col min="16135" max="16135" width="9.09765625" style="1"/>
    <col min="16136" max="16136" width="8.3984375" style="1" customWidth="1"/>
    <col min="16137" max="16137" width="10.3984375" style="1" customWidth="1"/>
    <col min="16138" max="16138" width="7.3984375" style="1" customWidth="1"/>
    <col min="16139" max="16139" width="7.8984375" style="1" customWidth="1"/>
    <col min="16140" max="16140" width="7.3984375" style="1" customWidth="1"/>
    <col min="16141" max="16142" width="7" style="1" customWidth="1"/>
    <col min="16143" max="16143" width="8.3984375" style="1" customWidth="1"/>
    <col min="16144" max="16144" width="6.3984375" style="1" bestFit="1" customWidth="1"/>
    <col min="16145" max="16145" width="7.3984375" style="1" bestFit="1" customWidth="1"/>
    <col min="16146" max="16384" width="9.09765625" style="1"/>
  </cols>
  <sheetData>
    <row r="1" spans="1:37" s="4" customFormat="1" ht="21" customHeight="1">
      <c r="A1" s="107" t="s">
        <v>99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37" ht="22.5" customHeight="1">
      <c r="A2" s="101" t="s">
        <v>0</v>
      </c>
      <c r="B2" s="101" t="s">
        <v>1</v>
      </c>
      <c r="C2" s="101" t="s">
        <v>2</v>
      </c>
      <c r="D2" s="101" t="s">
        <v>16</v>
      </c>
      <c r="E2" s="101" t="s">
        <v>17</v>
      </c>
      <c r="F2" s="109" t="s">
        <v>93</v>
      </c>
      <c r="G2" s="109" t="s">
        <v>3</v>
      </c>
      <c r="H2" s="102" t="s">
        <v>4</v>
      </c>
      <c r="I2" s="103"/>
      <c r="J2" s="103"/>
      <c r="K2" s="103"/>
      <c r="L2" s="104" t="s">
        <v>5</v>
      </c>
      <c r="M2" s="105"/>
      <c r="N2" s="105"/>
      <c r="O2" s="105"/>
      <c r="P2" s="105"/>
      <c r="Q2" s="105"/>
      <c r="R2" s="105"/>
      <c r="S2" s="105"/>
      <c r="T2" s="106"/>
      <c r="U2" s="76"/>
    </row>
    <row r="3" spans="1:37" ht="30.75" customHeight="1">
      <c r="A3" s="101"/>
      <c r="B3" s="108"/>
      <c r="C3" s="101"/>
      <c r="D3" s="101"/>
      <c r="E3" s="101"/>
      <c r="F3" s="109"/>
      <c r="G3" s="109"/>
      <c r="H3" s="101" t="s">
        <v>100</v>
      </c>
      <c r="I3" s="109" t="s">
        <v>101</v>
      </c>
      <c r="J3" s="101" t="s">
        <v>6</v>
      </c>
      <c r="K3" s="109" t="s">
        <v>7</v>
      </c>
      <c r="L3" s="102" t="s">
        <v>8</v>
      </c>
      <c r="M3" s="110"/>
      <c r="N3" s="101" t="s">
        <v>9</v>
      </c>
      <c r="O3" s="101"/>
      <c r="P3" s="101" t="s">
        <v>10</v>
      </c>
      <c r="Q3" s="101"/>
      <c r="R3" s="101" t="s">
        <v>11</v>
      </c>
      <c r="S3" s="101"/>
      <c r="T3" s="75" t="s">
        <v>12</v>
      </c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</row>
    <row r="4" spans="1:37" ht="84" customHeight="1">
      <c r="A4" s="101"/>
      <c r="B4" s="108"/>
      <c r="C4" s="101"/>
      <c r="D4" s="101"/>
      <c r="E4" s="101"/>
      <c r="F4" s="109"/>
      <c r="G4" s="109"/>
      <c r="H4" s="101"/>
      <c r="I4" s="109"/>
      <c r="J4" s="101"/>
      <c r="K4" s="109"/>
      <c r="L4" s="75" t="s">
        <v>13</v>
      </c>
      <c r="M4" s="75" t="s">
        <v>14</v>
      </c>
      <c r="N4" s="75" t="s">
        <v>13</v>
      </c>
      <c r="O4" s="75" t="s">
        <v>14</v>
      </c>
      <c r="P4" s="75" t="s">
        <v>13</v>
      </c>
      <c r="Q4" s="75" t="s">
        <v>14</v>
      </c>
      <c r="R4" s="75" t="s">
        <v>13</v>
      </c>
      <c r="S4" s="75" t="s">
        <v>14</v>
      </c>
      <c r="T4" s="75" t="s">
        <v>13</v>
      </c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</row>
    <row r="5" spans="1:37" ht="21" customHeight="1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/>
      <c r="G5" s="82">
        <v>6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  <c r="N5" s="39">
        <v>14</v>
      </c>
      <c r="O5" s="39">
        <v>15</v>
      </c>
      <c r="P5" s="39">
        <v>16</v>
      </c>
      <c r="Q5" s="39">
        <v>17</v>
      </c>
      <c r="R5" s="39">
        <v>17</v>
      </c>
      <c r="S5" s="39">
        <v>18</v>
      </c>
      <c r="T5" s="39">
        <v>19</v>
      </c>
      <c r="U5" s="48"/>
    </row>
    <row r="6" spans="1:37" s="26" customFormat="1" ht="21" customHeight="1">
      <c r="A6" s="40">
        <v>3</v>
      </c>
      <c r="B6" s="74" t="s">
        <v>33</v>
      </c>
      <c r="C6" s="41">
        <f>C7+C8+C9+C10+C11+C12+C13+C14+C15+C16+C17+C18+C19+C20+C21</f>
        <v>19316</v>
      </c>
      <c r="D6" s="41">
        <f t="shared" ref="D6:S6" si="0">D7+D8+D9+D10+D11+D12+D13+D14+D15+D16+D17+D18+D19+D20+D21</f>
        <v>86523</v>
      </c>
      <c r="E6" s="41">
        <f t="shared" si="0"/>
        <v>169</v>
      </c>
      <c r="F6" s="41">
        <f>F7+F8+F9+F10+F11+F12+F13+F14+F15+F16+F17+F18+F19+F20+F21</f>
        <v>19316</v>
      </c>
      <c r="G6" s="83">
        <f t="shared" ref="G6" si="1">F6/D6*100</f>
        <v>22.324699790807067</v>
      </c>
      <c r="H6" s="41">
        <f>L6+N6+P6+R6+T6</f>
        <v>18347</v>
      </c>
      <c r="I6" s="84">
        <f>H6/C6*100</f>
        <v>94.983433423068959</v>
      </c>
      <c r="J6" s="41">
        <f>J7+J8+J9+J10+J11+J12+J13+J14+J15+J16+J17+J18+J19+J20+J21</f>
        <v>14045</v>
      </c>
      <c r="K6" s="81">
        <f>J6/H6*100</f>
        <v>76.552024854199601</v>
      </c>
      <c r="L6" s="41">
        <f t="shared" si="0"/>
        <v>10446</v>
      </c>
      <c r="M6" s="41">
        <f t="shared" si="0"/>
        <v>9978</v>
      </c>
      <c r="N6" s="41">
        <f t="shared" si="0"/>
        <v>2439</v>
      </c>
      <c r="O6" s="41">
        <f t="shared" si="0"/>
        <v>2111</v>
      </c>
      <c r="P6" s="41">
        <f t="shared" si="0"/>
        <v>2970</v>
      </c>
      <c r="Q6" s="41">
        <f t="shared" si="0"/>
        <v>999</v>
      </c>
      <c r="R6" s="41">
        <f t="shared" si="0"/>
        <v>1528</v>
      </c>
      <c r="S6" s="41">
        <f t="shared" si="0"/>
        <v>957</v>
      </c>
      <c r="T6" s="41">
        <f>T7+T8+T9+T10+T11+T12+T13+T14+T15+T16+T17+T18+T19+T20+T21</f>
        <v>964</v>
      </c>
      <c r="U6" s="50"/>
    </row>
    <row r="7" spans="1:37" s="72" customFormat="1" ht="21" customHeight="1">
      <c r="A7" s="40">
        <v>1</v>
      </c>
      <c r="B7" s="68" t="s">
        <v>18</v>
      </c>
      <c r="C7" s="45">
        <v>1892</v>
      </c>
      <c r="D7" s="45">
        <v>8717</v>
      </c>
      <c r="E7" s="45">
        <v>12</v>
      </c>
      <c r="F7" s="45">
        <v>1892</v>
      </c>
      <c r="G7" s="85" t="s">
        <v>96</v>
      </c>
      <c r="H7" s="44">
        <f>L7+N7+P7+R7+T7</f>
        <v>1830</v>
      </c>
      <c r="I7" s="84">
        <f t="shared" ref="I7:I21" si="2">H7/C7*100</f>
        <v>96.723044397462999</v>
      </c>
      <c r="J7" s="44">
        <f>M7+O7+Q7+S7</f>
        <v>1251</v>
      </c>
      <c r="K7" s="49">
        <f t="shared" ref="K7:K21" si="3">J7/H7*100</f>
        <v>68.360655737704917</v>
      </c>
      <c r="L7" s="44">
        <v>890</v>
      </c>
      <c r="M7" s="44">
        <v>827</v>
      </c>
      <c r="N7" s="27">
        <v>257</v>
      </c>
      <c r="O7" s="27">
        <v>101</v>
      </c>
      <c r="P7" s="27">
        <v>281</v>
      </c>
      <c r="Q7" s="27">
        <v>121</v>
      </c>
      <c r="R7" s="27">
        <v>224</v>
      </c>
      <c r="S7" s="27">
        <v>202</v>
      </c>
      <c r="T7" s="27">
        <v>178</v>
      </c>
      <c r="U7" s="48"/>
    </row>
    <row r="8" spans="1:37" s="2" customFormat="1" ht="21" customHeight="1">
      <c r="A8" s="40">
        <v>2</v>
      </c>
      <c r="B8" s="68" t="s">
        <v>19</v>
      </c>
      <c r="C8" s="45">
        <v>1064</v>
      </c>
      <c r="D8" s="45">
        <v>4718</v>
      </c>
      <c r="E8" s="45">
        <v>8</v>
      </c>
      <c r="F8" s="45">
        <v>1064</v>
      </c>
      <c r="G8" s="85" t="s">
        <v>96</v>
      </c>
      <c r="H8" s="44">
        <f t="shared" ref="H8:H21" si="4">L8+N8+P8+R8+T8</f>
        <v>1064</v>
      </c>
      <c r="I8" s="84">
        <f t="shared" si="2"/>
        <v>100</v>
      </c>
      <c r="J8" s="44">
        <f t="shared" ref="J8:J21" si="5">M8+O8+Q8+S8</f>
        <v>844</v>
      </c>
      <c r="K8" s="49">
        <f t="shared" si="3"/>
        <v>79.323308270676691</v>
      </c>
      <c r="L8" s="44">
        <v>721</v>
      </c>
      <c r="M8" s="27">
        <v>703</v>
      </c>
      <c r="N8" s="27">
        <v>137</v>
      </c>
      <c r="O8" s="27">
        <v>120</v>
      </c>
      <c r="P8" s="27">
        <v>124</v>
      </c>
      <c r="Q8" s="27">
        <v>21</v>
      </c>
      <c r="R8" s="27">
        <v>0</v>
      </c>
      <c r="S8" s="27">
        <v>0</v>
      </c>
      <c r="T8" s="27">
        <v>82</v>
      </c>
      <c r="U8" s="48"/>
    </row>
    <row r="9" spans="1:37" s="2" customFormat="1" ht="21" customHeight="1">
      <c r="A9" s="40">
        <v>3</v>
      </c>
      <c r="B9" s="68" t="s">
        <v>20</v>
      </c>
      <c r="C9" s="27">
        <v>1075</v>
      </c>
      <c r="D9" s="27">
        <v>4668</v>
      </c>
      <c r="E9" s="27">
        <v>9</v>
      </c>
      <c r="F9" s="27">
        <v>1075</v>
      </c>
      <c r="G9" s="85" t="s">
        <v>96</v>
      </c>
      <c r="H9" s="44">
        <f t="shared" si="4"/>
        <v>1075</v>
      </c>
      <c r="I9" s="84">
        <f t="shared" si="2"/>
        <v>100</v>
      </c>
      <c r="J9" s="44">
        <f t="shared" si="5"/>
        <v>1102</v>
      </c>
      <c r="K9" s="49">
        <f t="shared" si="3"/>
        <v>102.51162790697674</v>
      </c>
      <c r="L9" s="27">
        <v>871</v>
      </c>
      <c r="M9" s="27">
        <v>862</v>
      </c>
      <c r="N9" s="27">
        <v>62</v>
      </c>
      <c r="O9" s="27">
        <v>175</v>
      </c>
      <c r="P9" s="27">
        <v>31</v>
      </c>
      <c r="Q9" s="27">
        <v>27</v>
      </c>
      <c r="R9" s="27">
        <v>41</v>
      </c>
      <c r="S9" s="27">
        <v>38</v>
      </c>
      <c r="T9" s="27">
        <v>70</v>
      </c>
      <c r="U9" s="48"/>
    </row>
    <row r="10" spans="1:37" s="72" customFormat="1" ht="21" customHeight="1">
      <c r="A10" s="40">
        <v>4</v>
      </c>
      <c r="B10" s="68" t="s">
        <v>21</v>
      </c>
      <c r="C10" s="27">
        <v>579</v>
      </c>
      <c r="D10" s="27">
        <v>2495</v>
      </c>
      <c r="E10" s="27">
        <v>5</v>
      </c>
      <c r="F10" s="27">
        <v>579</v>
      </c>
      <c r="G10" s="85" t="s">
        <v>96</v>
      </c>
      <c r="H10" s="44">
        <f t="shared" si="4"/>
        <v>600</v>
      </c>
      <c r="I10" s="84">
        <f t="shared" si="2"/>
        <v>103.62694300518133</v>
      </c>
      <c r="J10" s="44">
        <f t="shared" si="5"/>
        <v>484</v>
      </c>
      <c r="K10" s="49">
        <f t="shared" si="3"/>
        <v>80.666666666666657</v>
      </c>
      <c r="L10" s="27">
        <v>446</v>
      </c>
      <c r="M10" s="27">
        <v>420</v>
      </c>
      <c r="N10" s="27">
        <v>34</v>
      </c>
      <c r="O10" s="27">
        <v>29</v>
      </c>
      <c r="P10" s="27">
        <v>97</v>
      </c>
      <c r="Q10" s="27">
        <v>14</v>
      </c>
      <c r="R10" s="27">
        <v>21</v>
      </c>
      <c r="S10" s="27">
        <v>21</v>
      </c>
      <c r="T10" s="27">
        <v>2</v>
      </c>
      <c r="U10" s="48"/>
    </row>
    <row r="11" spans="1:37" s="2" customFormat="1" ht="21" customHeight="1">
      <c r="A11" s="40">
        <v>5</v>
      </c>
      <c r="B11" s="68" t="s">
        <v>22</v>
      </c>
      <c r="C11" s="27">
        <v>1141</v>
      </c>
      <c r="D11" s="27">
        <v>4395</v>
      </c>
      <c r="E11" s="27">
        <v>6</v>
      </c>
      <c r="F11" s="27">
        <v>1141</v>
      </c>
      <c r="G11" s="85" t="s">
        <v>96</v>
      </c>
      <c r="H11" s="44">
        <f t="shared" si="4"/>
        <v>1141</v>
      </c>
      <c r="I11" s="84">
        <f t="shared" si="2"/>
        <v>100</v>
      </c>
      <c r="J11" s="44">
        <f t="shared" si="5"/>
        <v>1133</v>
      </c>
      <c r="K11" s="49">
        <f t="shared" si="3"/>
        <v>99.298860648553898</v>
      </c>
      <c r="L11" s="27">
        <v>1050</v>
      </c>
      <c r="M11" s="27">
        <v>1015</v>
      </c>
      <c r="N11" s="27">
        <v>91</v>
      </c>
      <c r="O11" s="27">
        <v>118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48"/>
    </row>
    <row r="12" spans="1:37" s="72" customFormat="1" ht="21" customHeight="1">
      <c r="A12" s="40">
        <v>6</v>
      </c>
      <c r="B12" s="68" t="s">
        <v>23</v>
      </c>
      <c r="C12" s="44">
        <v>679</v>
      </c>
      <c r="D12" s="44">
        <v>3314</v>
      </c>
      <c r="E12" s="44">
        <v>6</v>
      </c>
      <c r="F12" s="44">
        <v>679</v>
      </c>
      <c r="G12" s="85" t="s">
        <v>96</v>
      </c>
      <c r="H12" s="44">
        <f t="shared" si="4"/>
        <v>698</v>
      </c>
      <c r="I12" s="84">
        <f t="shared" si="2"/>
        <v>102.7982326951399</v>
      </c>
      <c r="J12" s="44">
        <f t="shared" si="5"/>
        <v>489</v>
      </c>
      <c r="K12" s="49">
        <f t="shared" si="3"/>
        <v>70.05730659025788</v>
      </c>
      <c r="L12" s="45">
        <v>357</v>
      </c>
      <c r="M12" s="27">
        <v>327</v>
      </c>
      <c r="N12" s="27">
        <v>61</v>
      </c>
      <c r="O12" s="27">
        <v>52</v>
      </c>
      <c r="P12" s="27">
        <v>81</v>
      </c>
      <c r="Q12" s="27">
        <v>12</v>
      </c>
      <c r="R12" s="27">
        <v>109</v>
      </c>
      <c r="S12" s="27">
        <v>98</v>
      </c>
      <c r="T12" s="27">
        <v>90</v>
      </c>
      <c r="U12" s="48"/>
    </row>
    <row r="13" spans="1:37" s="72" customFormat="1" ht="21" customHeight="1">
      <c r="A13" s="40">
        <v>7</v>
      </c>
      <c r="B13" s="68" t="s">
        <v>24</v>
      </c>
      <c r="C13" s="27">
        <v>1063</v>
      </c>
      <c r="D13" s="27">
        <v>4648</v>
      </c>
      <c r="E13" s="27">
        <v>11</v>
      </c>
      <c r="F13" s="27">
        <v>1063</v>
      </c>
      <c r="G13" s="85" t="s">
        <v>96</v>
      </c>
      <c r="H13" s="44">
        <f t="shared" si="4"/>
        <v>1063</v>
      </c>
      <c r="I13" s="84">
        <f t="shared" si="2"/>
        <v>100</v>
      </c>
      <c r="J13" s="44">
        <f t="shared" si="5"/>
        <v>865</v>
      </c>
      <c r="K13" s="49">
        <f t="shared" si="3"/>
        <v>81.373471307619951</v>
      </c>
      <c r="L13" s="27">
        <v>618</v>
      </c>
      <c r="M13" s="27">
        <v>612</v>
      </c>
      <c r="N13" s="27">
        <v>158</v>
      </c>
      <c r="O13" s="27">
        <v>131</v>
      </c>
      <c r="P13" s="27">
        <v>256</v>
      </c>
      <c r="Q13" s="27">
        <v>91</v>
      </c>
      <c r="R13" s="27">
        <v>31</v>
      </c>
      <c r="S13" s="27">
        <v>31</v>
      </c>
      <c r="T13" s="27">
        <v>0</v>
      </c>
      <c r="U13" s="48"/>
    </row>
    <row r="14" spans="1:37" s="2" customFormat="1" ht="21" customHeight="1">
      <c r="A14" s="40">
        <v>8</v>
      </c>
      <c r="B14" s="70" t="s">
        <v>25</v>
      </c>
      <c r="C14" s="63">
        <v>1179</v>
      </c>
      <c r="D14" s="63">
        <v>5821</v>
      </c>
      <c r="E14" s="63">
        <v>14</v>
      </c>
      <c r="F14" s="63">
        <v>1179</v>
      </c>
      <c r="G14" s="85" t="s">
        <v>96</v>
      </c>
      <c r="H14" s="44">
        <f t="shared" si="4"/>
        <v>1179</v>
      </c>
      <c r="I14" s="84">
        <f t="shared" si="2"/>
        <v>100</v>
      </c>
      <c r="J14" s="44">
        <f t="shared" si="5"/>
        <v>601</v>
      </c>
      <c r="K14" s="49">
        <f t="shared" si="3"/>
        <v>50.975402883799823</v>
      </c>
      <c r="L14" s="27">
        <v>346</v>
      </c>
      <c r="M14" s="27">
        <v>310</v>
      </c>
      <c r="N14" s="27">
        <v>209</v>
      </c>
      <c r="O14" s="27">
        <v>179</v>
      </c>
      <c r="P14" s="27">
        <v>602</v>
      </c>
      <c r="Q14" s="27">
        <v>107</v>
      </c>
      <c r="R14" s="46">
        <v>5</v>
      </c>
      <c r="S14" s="27">
        <v>5</v>
      </c>
      <c r="T14" s="27">
        <v>17</v>
      </c>
      <c r="U14" s="48"/>
    </row>
    <row r="15" spans="1:37" s="2" customFormat="1" ht="21" customHeight="1">
      <c r="A15" s="40">
        <v>9</v>
      </c>
      <c r="B15" s="68" t="s">
        <v>26</v>
      </c>
      <c r="C15" s="27">
        <v>712</v>
      </c>
      <c r="D15" s="27">
        <v>3723</v>
      </c>
      <c r="E15" s="27">
        <v>7</v>
      </c>
      <c r="F15" s="27">
        <v>712</v>
      </c>
      <c r="G15" s="85" t="s">
        <v>96</v>
      </c>
      <c r="H15" s="44">
        <f t="shared" si="4"/>
        <v>739</v>
      </c>
      <c r="I15" s="84">
        <f t="shared" si="2"/>
        <v>103.79213483146069</v>
      </c>
      <c r="J15" s="44">
        <f t="shared" si="5"/>
        <v>621</v>
      </c>
      <c r="K15" s="49">
        <f t="shared" si="3"/>
        <v>84.032476319350465</v>
      </c>
      <c r="L15" s="27">
        <v>417</v>
      </c>
      <c r="M15" s="27">
        <v>417</v>
      </c>
      <c r="N15" s="27">
        <v>210</v>
      </c>
      <c r="O15" s="27">
        <v>169</v>
      </c>
      <c r="P15" s="27">
        <v>81</v>
      </c>
      <c r="Q15" s="27">
        <v>21</v>
      </c>
      <c r="R15" s="27">
        <v>27</v>
      </c>
      <c r="S15" s="27">
        <v>14</v>
      </c>
      <c r="T15" s="27">
        <v>4</v>
      </c>
      <c r="U15" s="48"/>
    </row>
    <row r="16" spans="1:37" s="2" customFormat="1" ht="21" customHeight="1">
      <c r="A16" s="40">
        <v>10</v>
      </c>
      <c r="B16" s="68" t="s">
        <v>27</v>
      </c>
      <c r="C16" s="45">
        <v>2081</v>
      </c>
      <c r="D16" s="45">
        <v>8889</v>
      </c>
      <c r="E16" s="45">
        <v>20</v>
      </c>
      <c r="F16" s="45">
        <v>2081</v>
      </c>
      <c r="G16" s="85" t="s">
        <v>96</v>
      </c>
      <c r="H16" s="44">
        <f t="shared" si="4"/>
        <v>2081</v>
      </c>
      <c r="I16" s="84">
        <f t="shared" si="2"/>
        <v>100</v>
      </c>
      <c r="J16" s="44">
        <f t="shared" si="5"/>
        <v>1681</v>
      </c>
      <c r="K16" s="49">
        <f t="shared" si="3"/>
        <v>80.778471888515142</v>
      </c>
      <c r="L16" s="45">
        <v>1127</v>
      </c>
      <c r="M16" s="45">
        <v>1029</v>
      </c>
      <c r="N16" s="27">
        <v>238</v>
      </c>
      <c r="O16" s="27">
        <v>182</v>
      </c>
      <c r="P16" s="27">
        <v>205</v>
      </c>
      <c r="Q16" s="27">
        <v>151</v>
      </c>
      <c r="R16" s="27">
        <v>411</v>
      </c>
      <c r="S16" s="27">
        <v>319</v>
      </c>
      <c r="T16" s="27">
        <v>100</v>
      </c>
      <c r="U16" s="48"/>
    </row>
    <row r="17" spans="1:23" s="73" customFormat="1" ht="21" customHeight="1">
      <c r="A17" s="40">
        <v>11</v>
      </c>
      <c r="B17" s="68" t="s">
        <v>28</v>
      </c>
      <c r="C17" s="27">
        <v>1421</v>
      </c>
      <c r="D17" s="27">
        <v>5686</v>
      </c>
      <c r="E17" s="27">
        <v>10</v>
      </c>
      <c r="F17" s="27">
        <v>1421</v>
      </c>
      <c r="G17" s="85" t="s">
        <v>96</v>
      </c>
      <c r="H17" s="44">
        <f t="shared" si="4"/>
        <v>1942</v>
      </c>
      <c r="I17" s="84">
        <f t="shared" si="2"/>
        <v>136.6643209007741</v>
      </c>
      <c r="J17" s="44">
        <f t="shared" si="5"/>
        <v>1493</v>
      </c>
      <c r="K17" s="49">
        <f t="shared" si="3"/>
        <v>76.879505664263647</v>
      </c>
      <c r="L17" s="27">
        <v>931</v>
      </c>
      <c r="M17" s="27">
        <v>901</v>
      </c>
      <c r="N17" s="27">
        <v>521</v>
      </c>
      <c r="O17" s="27">
        <v>491</v>
      </c>
      <c r="P17" s="27">
        <v>167</v>
      </c>
      <c r="Q17" s="27">
        <v>101</v>
      </c>
      <c r="R17" s="27">
        <v>320</v>
      </c>
      <c r="S17" s="27">
        <v>0</v>
      </c>
      <c r="T17" s="27">
        <v>3</v>
      </c>
      <c r="U17" s="48"/>
    </row>
    <row r="18" spans="1:23" s="2" customFormat="1" ht="21" customHeight="1">
      <c r="A18" s="40">
        <v>12</v>
      </c>
      <c r="B18" s="68" t="s">
        <v>29</v>
      </c>
      <c r="C18" s="45">
        <v>1025</v>
      </c>
      <c r="D18" s="45">
        <v>5170</v>
      </c>
      <c r="E18" s="45">
        <v>9</v>
      </c>
      <c r="F18" s="45">
        <v>1025</v>
      </c>
      <c r="G18" s="85" t="s">
        <v>96</v>
      </c>
      <c r="H18" s="44">
        <f t="shared" si="4"/>
        <v>843</v>
      </c>
      <c r="I18" s="84">
        <f t="shared" si="2"/>
        <v>82.243902439024382</v>
      </c>
      <c r="J18" s="44">
        <f t="shared" si="5"/>
        <v>313</v>
      </c>
      <c r="K18" s="49">
        <f t="shared" si="3"/>
        <v>37.129300118623966</v>
      </c>
      <c r="L18" s="45">
        <v>307</v>
      </c>
      <c r="M18" s="45">
        <v>259</v>
      </c>
      <c r="N18" s="27">
        <v>23</v>
      </c>
      <c r="O18" s="27">
        <v>20</v>
      </c>
      <c r="P18" s="27">
        <v>102</v>
      </c>
      <c r="Q18" s="27">
        <v>34</v>
      </c>
      <c r="R18" s="27">
        <v>37</v>
      </c>
      <c r="S18" s="27">
        <v>0</v>
      </c>
      <c r="T18" s="27">
        <v>374</v>
      </c>
      <c r="U18" s="48"/>
    </row>
    <row r="19" spans="1:23" s="2" customFormat="1" ht="21" customHeight="1">
      <c r="A19" s="40">
        <v>13</v>
      </c>
      <c r="B19" s="68" t="s">
        <v>30</v>
      </c>
      <c r="C19" s="27">
        <v>2861</v>
      </c>
      <c r="D19" s="27">
        <v>12131</v>
      </c>
      <c r="E19" s="27">
        <v>30</v>
      </c>
      <c r="F19" s="27">
        <v>2861</v>
      </c>
      <c r="G19" s="85" t="s">
        <v>96</v>
      </c>
      <c r="H19" s="44">
        <f t="shared" si="4"/>
        <v>1521</v>
      </c>
      <c r="I19" s="84">
        <f t="shared" si="2"/>
        <v>53.163229639986021</v>
      </c>
      <c r="J19" s="44">
        <f t="shared" si="5"/>
        <v>1286</v>
      </c>
      <c r="K19" s="49">
        <f t="shared" si="3"/>
        <v>84.549638395792243</v>
      </c>
      <c r="L19" s="27">
        <v>1028</v>
      </c>
      <c r="M19" s="27">
        <v>1008</v>
      </c>
      <c r="N19" s="27">
        <v>218</v>
      </c>
      <c r="O19" s="27">
        <v>129</v>
      </c>
      <c r="P19" s="27">
        <v>193</v>
      </c>
      <c r="Q19" s="27">
        <v>121</v>
      </c>
      <c r="R19" s="27">
        <v>61</v>
      </c>
      <c r="S19" s="27">
        <v>28</v>
      </c>
      <c r="T19" s="27">
        <v>21</v>
      </c>
      <c r="U19" s="48"/>
    </row>
    <row r="20" spans="1:23" s="48" customFormat="1" ht="21" customHeight="1">
      <c r="A20" s="40">
        <v>14</v>
      </c>
      <c r="B20" s="68" t="s">
        <v>31</v>
      </c>
      <c r="C20" s="45">
        <v>1196</v>
      </c>
      <c r="D20" s="45">
        <v>6450</v>
      </c>
      <c r="E20" s="45">
        <v>12</v>
      </c>
      <c r="F20" s="45">
        <v>1196</v>
      </c>
      <c r="G20" s="85" t="s">
        <v>96</v>
      </c>
      <c r="H20" s="44">
        <f t="shared" si="4"/>
        <v>1223</v>
      </c>
      <c r="I20" s="84">
        <f t="shared" si="2"/>
        <v>102.25752508361204</v>
      </c>
      <c r="J20" s="44">
        <f t="shared" si="5"/>
        <v>916</v>
      </c>
      <c r="K20" s="49">
        <f t="shared" si="3"/>
        <v>74.897792313982009</v>
      </c>
      <c r="L20" s="45">
        <v>586</v>
      </c>
      <c r="M20" s="45">
        <v>546</v>
      </c>
      <c r="N20" s="27">
        <v>123</v>
      </c>
      <c r="O20" s="27">
        <v>118</v>
      </c>
      <c r="P20" s="27">
        <v>251</v>
      </c>
      <c r="Q20" s="27">
        <v>51</v>
      </c>
      <c r="R20" s="27">
        <v>241</v>
      </c>
      <c r="S20" s="27">
        <v>201</v>
      </c>
      <c r="T20" s="27">
        <v>22</v>
      </c>
    </row>
    <row r="21" spans="1:23" s="2" customFormat="1" ht="21" customHeight="1">
      <c r="A21" s="40">
        <v>15</v>
      </c>
      <c r="B21" s="68" t="s">
        <v>32</v>
      </c>
      <c r="C21" s="27">
        <v>1348</v>
      </c>
      <c r="D21" s="27">
        <v>5698</v>
      </c>
      <c r="E21" s="27">
        <v>10</v>
      </c>
      <c r="F21" s="27">
        <v>1348</v>
      </c>
      <c r="G21" s="85" t="s">
        <v>96</v>
      </c>
      <c r="H21" s="44">
        <f t="shared" si="4"/>
        <v>1348</v>
      </c>
      <c r="I21" s="84">
        <f t="shared" si="2"/>
        <v>100</v>
      </c>
      <c r="J21" s="44">
        <f t="shared" si="5"/>
        <v>966</v>
      </c>
      <c r="K21" s="49">
        <f t="shared" si="3"/>
        <v>71.661721068249264</v>
      </c>
      <c r="L21" s="27">
        <v>751</v>
      </c>
      <c r="M21" s="27">
        <v>742</v>
      </c>
      <c r="N21" s="27">
        <v>97</v>
      </c>
      <c r="O21" s="27">
        <v>97</v>
      </c>
      <c r="P21" s="27">
        <v>499</v>
      </c>
      <c r="Q21" s="27">
        <v>127</v>
      </c>
      <c r="R21" s="27">
        <v>0</v>
      </c>
      <c r="S21" s="27">
        <v>0</v>
      </c>
      <c r="T21" s="27">
        <v>1</v>
      </c>
      <c r="U21" s="48"/>
    </row>
    <row r="22" spans="1:23">
      <c r="M22" s="100"/>
      <c r="N22" s="47"/>
      <c r="O22" s="24"/>
      <c r="P22" s="47"/>
      <c r="Q22" s="24"/>
      <c r="R22" s="47"/>
      <c r="S22" s="24"/>
      <c r="U22" s="24"/>
      <c r="V22" s="48"/>
      <c r="W22" s="48"/>
    </row>
    <row r="23" spans="1:23">
      <c r="N23" s="47"/>
      <c r="O23" s="24"/>
      <c r="P23" s="47"/>
      <c r="Q23" s="24"/>
      <c r="R23" s="47"/>
      <c r="S23" s="24"/>
      <c r="U23" s="24"/>
      <c r="V23" s="48"/>
      <c r="W23" s="48"/>
    </row>
  </sheetData>
  <mergeCells count="18">
    <mergeCell ref="D2:D4"/>
    <mergeCell ref="A1:U1"/>
    <mergeCell ref="A2:A4"/>
    <mergeCell ref="B2:B4"/>
    <mergeCell ref="C2:C4"/>
    <mergeCell ref="G2:G4"/>
    <mergeCell ref="H3:H4"/>
    <mergeCell ref="I3:I4"/>
    <mergeCell ref="J3:J4"/>
    <mergeCell ref="E2:E4"/>
    <mergeCell ref="K3:K4"/>
    <mergeCell ref="L3:M3"/>
    <mergeCell ref="F2:F4"/>
    <mergeCell ref="N3:O3"/>
    <mergeCell ref="P3:Q3"/>
    <mergeCell ref="R3:S3"/>
    <mergeCell ref="H2:K2"/>
    <mergeCell ref="L2:T2"/>
  </mergeCells>
  <pageMargins left="0.57999999999999996" right="0.1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54"/>
  <sheetViews>
    <sheetView tabSelected="1" topLeftCell="A10" zoomScale="70" zoomScaleNormal="70" workbookViewId="0">
      <selection activeCell="K31" sqref="K31"/>
    </sheetView>
  </sheetViews>
  <sheetFormatPr defaultColWidth="9.09765625" defaultRowHeight="18"/>
  <cols>
    <col min="1" max="1" width="6.59765625" style="29" customWidth="1"/>
    <col min="2" max="2" width="25.3984375" style="30" customWidth="1"/>
    <col min="3" max="3" width="11.59765625" style="61" customWidth="1"/>
    <col min="4" max="4" width="12.09765625" style="61" customWidth="1"/>
    <col min="5" max="5" width="12.3984375" style="61" customWidth="1"/>
    <col min="6" max="6" width="10.3984375" style="61" bestFit="1" customWidth="1"/>
    <col min="7" max="7" width="12.8984375" style="29" customWidth="1"/>
    <col min="8" max="8" width="11.3984375" style="29" bestFit="1" customWidth="1"/>
    <col min="9" max="9" width="12" style="29" customWidth="1"/>
    <col min="10" max="10" width="11.3984375" style="29" customWidth="1"/>
    <col min="11" max="11" width="13.69921875" style="29" customWidth="1"/>
    <col min="12" max="12" width="13.59765625" style="61" bestFit="1" customWidth="1"/>
    <col min="13" max="13" width="13.3984375" style="29" customWidth="1"/>
    <col min="14" max="14" width="10.3984375" style="61" bestFit="1" customWidth="1"/>
    <col min="15" max="15" width="12.59765625" style="61" customWidth="1"/>
    <col min="16" max="17" width="11.3984375" style="29" customWidth="1"/>
    <col min="18" max="18" width="12.69921875" style="29" customWidth="1"/>
    <col min="19" max="19" width="11.09765625" style="29" customWidth="1"/>
    <col min="20" max="20" width="11.8984375" style="29" customWidth="1"/>
    <col min="21" max="21" width="11.8984375" style="29" bestFit="1" customWidth="1"/>
    <col min="22" max="22" width="11.8984375" style="29" customWidth="1"/>
    <col min="23" max="23" width="10.3984375" style="29" bestFit="1" customWidth="1"/>
    <col min="24" max="25" width="10.09765625" style="29" customWidth="1"/>
    <col min="26" max="26" width="15.296875" style="29" customWidth="1"/>
    <col min="27" max="27" width="14" style="29" customWidth="1"/>
    <col min="28" max="28" width="10.3984375" style="29" bestFit="1" customWidth="1"/>
    <col min="29" max="29" width="9.09765625" style="29"/>
    <col min="30" max="16384" width="9.09765625" style="5"/>
  </cols>
  <sheetData>
    <row r="1" spans="1:28">
      <c r="A1" s="114" t="s">
        <v>64</v>
      </c>
      <c r="B1" s="114"/>
      <c r="C1" s="114"/>
      <c r="D1" s="114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>
      <c r="A2" s="115" t="s">
        <v>102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</row>
    <row r="3" spans="1:28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</row>
    <row r="4" spans="1:28">
      <c r="A4" s="116" t="s">
        <v>34</v>
      </c>
      <c r="B4" s="116" t="s">
        <v>84</v>
      </c>
      <c r="C4" s="119" t="s">
        <v>35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3"/>
    </row>
    <row r="5" spans="1:28">
      <c r="A5" s="117"/>
      <c r="B5" s="117"/>
      <c r="C5" s="119" t="s">
        <v>36</v>
      </c>
      <c r="D5" s="119"/>
      <c r="E5" s="120"/>
      <c r="F5" s="119"/>
      <c r="G5" s="119"/>
      <c r="H5" s="119"/>
      <c r="I5" s="119"/>
      <c r="J5" s="119"/>
      <c r="K5" s="119"/>
      <c r="L5" s="119"/>
      <c r="M5" s="119"/>
      <c r="N5" s="119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1"/>
    </row>
    <row r="6" spans="1:28" ht="90">
      <c r="A6" s="118"/>
      <c r="B6" s="118"/>
      <c r="C6" s="6" t="s">
        <v>37</v>
      </c>
      <c r="D6" s="7" t="s">
        <v>38</v>
      </c>
      <c r="E6" s="8" t="s">
        <v>39</v>
      </c>
      <c r="F6" s="9" t="s">
        <v>65</v>
      </c>
      <c r="G6" s="7" t="s">
        <v>40</v>
      </c>
      <c r="H6" s="6" t="s">
        <v>66</v>
      </c>
      <c r="I6" s="6" t="s">
        <v>41</v>
      </c>
      <c r="J6" s="6" t="s">
        <v>42</v>
      </c>
      <c r="K6" s="6" t="s">
        <v>67</v>
      </c>
      <c r="L6" s="6" t="s">
        <v>43</v>
      </c>
      <c r="M6" s="6" t="s">
        <v>44</v>
      </c>
      <c r="N6" s="6" t="s">
        <v>68</v>
      </c>
      <c r="O6" s="6" t="s">
        <v>85</v>
      </c>
      <c r="P6" s="6" t="s">
        <v>86</v>
      </c>
      <c r="Q6" s="10" t="s">
        <v>87</v>
      </c>
      <c r="R6" s="6" t="s">
        <v>80</v>
      </c>
      <c r="S6" s="6" t="s">
        <v>81</v>
      </c>
      <c r="T6" s="10" t="s">
        <v>82</v>
      </c>
      <c r="U6" s="32"/>
      <c r="V6" s="32"/>
      <c r="W6" s="32"/>
      <c r="X6" s="32"/>
      <c r="Y6" s="32"/>
      <c r="Z6" s="32"/>
      <c r="AA6" s="32"/>
      <c r="AB6" s="33"/>
    </row>
    <row r="7" spans="1:28">
      <c r="A7" s="53">
        <v>2</v>
      </c>
      <c r="B7" s="68" t="s">
        <v>97</v>
      </c>
      <c r="C7" s="45">
        <v>8717</v>
      </c>
      <c r="D7" s="45">
        <v>1892</v>
      </c>
      <c r="E7" s="45">
        <v>8507</v>
      </c>
      <c r="F7" s="13">
        <f>E7/C7*100</f>
        <v>97.590914305380295</v>
      </c>
      <c r="G7" s="28">
        <v>1724</v>
      </c>
      <c r="H7" s="15">
        <f>G7/D7*100</f>
        <v>91.120507399577164</v>
      </c>
      <c r="I7" s="45">
        <v>8633</v>
      </c>
      <c r="J7" s="45">
        <v>8533</v>
      </c>
      <c r="K7" s="13">
        <f t="shared" ref="K7:K22" si="0">J7/I7*100</f>
        <v>98.841654117919603</v>
      </c>
      <c r="L7" s="66">
        <v>1888</v>
      </c>
      <c r="M7" s="28">
        <v>1781</v>
      </c>
      <c r="N7" s="13">
        <f t="shared" ref="N7:N22" si="1">M7/L7*100</f>
        <v>94.332627118644069</v>
      </c>
      <c r="O7" s="67">
        <v>8633</v>
      </c>
      <c r="P7" s="67">
        <v>8130</v>
      </c>
      <c r="Q7" s="16">
        <f t="shared" ref="Q7:Q22" si="2">P7/O7*100</f>
        <v>94.173520213135646</v>
      </c>
      <c r="R7" s="54">
        <v>1847</v>
      </c>
      <c r="S7" s="54">
        <v>1781</v>
      </c>
      <c r="T7" s="16">
        <f t="shared" ref="T7:T22" si="3">S7/R7*100</f>
        <v>96.426637791012453</v>
      </c>
      <c r="U7" s="34"/>
      <c r="V7" s="34"/>
      <c r="W7" s="34"/>
      <c r="X7" s="34"/>
      <c r="Y7" s="34"/>
      <c r="Z7" s="34"/>
      <c r="AA7" s="34"/>
      <c r="AB7" s="35"/>
    </row>
    <row r="8" spans="1:28">
      <c r="A8" s="78">
        <v>2</v>
      </c>
      <c r="B8" s="68" t="s">
        <v>19</v>
      </c>
      <c r="C8" s="45">
        <v>4718</v>
      </c>
      <c r="D8" s="45">
        <v>1064</v>
      </c>
      <c r="E8" s="45">
        <v>4710</v>
      </c>
      <c r="F8" s="13">
        <f t="shared" ref="F8:F22" si="4">E8/C8*100</f>
        <v>99.830436625688861</v>
      </c>
      <c r="G8" s="45">
        <v>1001</v>
      </c>
      <c r="H8" s="15">
        <f t="shared" ref="H8:H22" si="5">G8/D8*100</f>
        <v>94.078947368421055</v>
      </c>
      <c r="I8" s="45">
        <v>4676</v>
      </c>
      <c r="J8" s="45">
        <v>4596</v>
      </c>
      <c r="K8" s="13">
        <f t="shared" si="0"/>
        <v>98.289136013686914</v>
      </c>
      <c r="L8" s="45">
        <v>1061</v>
      </c>
      <c r="M8" s="45">
        <v>997</v>
      </c>
      <c r="N8" s="13">
        <f t="shared" si="1"/>
        <v>93.967954759660699</v>
      </c>
      <c r="O8" s="51">
        <v>4676</v>
      </c>
      <c r="P8" s="51">
        <v>4396</v>
      </c>
      <c r="Q8" s="16">
        <f t="shared" si="2"/>
        <v>94.011976047904184</v>
      </c>
      <c r="R8" s="51">
        <v>830</v>
      </c>
      <c r="S8" s="51">
        <v>610</v>
      </c>
      <c r="T8" s="16">
        <f t="shared" si="3"/>
        <v>73.493975903614455</v>
      </c>
      <c r="U8" s="34"/>
      <c r="V8" s="34"/>
      <c r="W8" s="34"/>
      <c r="X8" s="34"/>
      <c r="Y8" s="34"/>
      <c r="Z8" s="34"/>
      <c r="AA8" s="34"/>
      <c r="AB8" s="35"/>
    </row>
    <row r="9" spans="1:28">
      <c r="A9" s="78">
        <v>3</v>
      </c>
      <c r="B9" s="68" t="s">
        <v>20</v>
      </c>
      <c r="C9" s="27">
        <v>4668</v>
      </c>
      <c r="D9" s="27">
        <v>1075</v>
      </c>
      <c r="E9" s="27">
        <v>4658</v>
      </c>
      <c r="F9" s="13">
        <f t="shared" si="4"/>
        <v>99.785775492716368</v>
      </c>
      <c r="G9" s="27">
        <v>1001</v>
      </c>
      <c r="H9" s="15">
        <f t="shared" si="5"/>
        <v>93.116279069767444</v>
      </c>
      <c r="I9" s="27">
        <v>4666</v>
      </c>
      <c r="J9" s="27">
        <v>4566</v>
      </c>
      <c r="K9" s="13">
        <f t="shared" si="0"/>
        <v>97.856836690955845</v>
      </c>
      <c r="L9" s="27">
        <v>1071</v>
      </c>
      <c r="M9" s="27">
        <v>1051</v>
      </c>
      <c r="N9" s="13">
        <f t="shared" si="1"/>
        <v>98.132586367880478</v>
      </c>
      <c r="O9" s="51">
        <v>4666</v>
      </c>
      <c r="P9" s="51">
        <v>4366</v>
      </c>
      <c r="Q9" s="16">
        <f t="shared" si="2"/>
        <v>93.570510072867549</v>
      </c>
      <c r="R9" s="51">
        <v>773</v>
      </c>
      <c r="S9" s="51">
        <v>763</v>
      </c>
      <c r="T9" s="16">
        <f t="shared" si="3"/>
        <v>98.706338939197934</v>
      </c>
      <c r="U9" s="34"/>
      <c r="V9" s="34"/>
      <c r="W9" s="34"/>
      <c r="X9" s="34"/>
      <c r="Y9" s="34"/>
      <c r="Z9" s="34"/>
      <c r="AA9" s="34"/>
      <c r="AB9" s="35"/>
    </row>
    <row r="10" spans="1:28">
      <c r="A10" s="78">
        <v>4</v>
      </c>
      <c r="B10" s="68" t="s">
        <v>21</v>
      </c>
      <c r="C10" s="27">
        <v>2495</v>
      </c>
      <c r="D10" s="27">
        <v>579</v>
      </c>
      <c r="E10" s="27">
        <v>1755</v>
      </c>
      <c r="F10" s="13">
        <f t="shared" si="4"/>
        <v>70.340681362725448</v>
      </c>
      <c r="G10" s="27">
        <v>394</v>
      </c>
      <c r="H10" s="15">
        <f t="shared" si="5"/>
        <v>68.04835924006909</v>
      </c>
      <c r="I10" s="27">
        <v>2493</v>
      </c>
      <c r="J10" s="27">
        <v>2413</v>
      </c>
      <c r="K10" s="13">
        <f t="shared" si="0"/>
        <v>96.791014841556361</v>
      </c>
      <c r="L10" s="27">
        <v>580</v>
      </c>
      <c r="M10" s="27">
        <v>580</v>
      </c>
      <c r="N10" s="13">
        <f t="shared" si="1"/>
        <v>100</v>
      </c>
      <c r="O10" s="51">
        <v>2493</v>
      </c>
      <c r="P10" s="51">
        <v>2093</v>
      </c>
      <c r="Q10" s="16">
        <f t="shared" si="2"/>
        <v>83.955074207781792</v>
      </c>
      <c r="R10" s="51">
        <v>567</v>
      </c>
      <c r="S10" s="51">
        <v>517</v>
      </c>
      <c r="T10" s="16">
        <f t="shared" si="3"/>
        <v>91.181657848324519</v>
      </c>
      <c r="U10" s="34"/>
      <c r="V10" s="34"/>
      <c r="W10" s="34"/>
      <c r="X10" s="34"/>
      <c r="Y10" s="34"/>
      <c r="Z10" s="34"/>
      <c r="AA10" s="34"/>
      <c r="AB10" s="35"/>
    </row>
    <row r="11" spans="1:28">
      <c r="A11" s="78">
        <v>5</v>
      </c>
      <c r="B11" s="68" t="s">
        <v>22</v>
      </c>
      <c r="C11" s="27">
        <v>4395</v>
      </c>
      <c r="D11" s="27">
        <v>1141</v>
      </c>
      <c r="E11" s="27">
        <v>0</v>
      </c>
      <c r="F11" s="13">
        <f t="shared" si="4"/>
        <v>0</v>
      </c>
      <c r="G11" s="27">
        <v>0</v>
      </c>
      <c r="H11" s="15">
        <f t="shared" si="5"/>
        <v>0</v>
      </c>
      <c r="I11" s="27">
        <v>0</v>
      </c>
      <c r="J11" s="27">
        <v>0</v>
      </c>
      <c r="K11" s="89" t="s">
        <v>98</v>
      </c>
      <c r="L11" s="27">
        <v>0</v>
      </c>
      <c r="M11" s="27">
        <v>0</v>
      </c>
      <c r="N11" s="89" t="s">
        <v>98</v>
      </c>
      <c r="O11" s="27">
        <v>0</v>
      </c>
      <c r="P11" s="27">
        <v>0</v>
      </c>
      <c r="Q11" s="16">
        <v>0</v>
      </c>
      <c r="R11" s="27">
        <v>0</v>
      </c>
      <c r="S11" s="27">
        <v>0</v>
      </c>
      <c r="T11" s="16">
        <v>0</v>
      </c>
      <c r="U11" s="34"/>
      <c r="V11" s="34"/>
      <c r="W11" s="34"/>
      <c r="X11" s="34"/>
      <c r="Y11" s="34"/>
      <c r="Z11" s="34"/>
      <c r="AA11" s="34"/>
      <c r="AB11" s="35"/>
    </row>
    <row r="12" spans="1:28">
      <c r="A12" s="78">
        <v>6</v>
      </c>
      <c r="B12" s="68" t="s">
        <v>23</v>
      </c>
      <c r="C12" s="44">
        <v>3314</v>
      </c>
      <c r="D12" s="44">
        <v>679</v>
      </c>
      <c r="E12" s="44">
        <v>0</v>
      </c>
      <c r="F12" s="13">
        <v>0</v>
      </c>
      <c r="G12" s="44">
        <v>0</v>
      </c>
      <c r="H12" s="15">
        <v>0</v>
      </c>
      <c r="I12" s="44">
        <v>0</v>
      </c>
      <c r="J12" s="44">
        <v>0</v>
      </c>
      <c r="K12" s="13">
        <v>0</v>
      </c>
      <c r="L12" s="44">
        <v>0</v>
      </c>
      <c r="M12" s="44">
        <v>0</v>
      </c>
      <c r="N12" s="13">
        <v>0</v>
      </c>
      <c r="O12" s="51">
        <v>0</v>
      </c>
      <c r="P12" s="51">
        <v>0</v>
      </c>
      <c r="Q12" s="16">
        <v>0</v>
      </c>
      <c r="R12" s="51">
        <v>0</v>
      </c>
      <c r="S12" s="51">
        <v>0</v>
      </c>
      <c r="T12" s="16">
        <v>0</v>
      </c>
      <c r="U12" s="34"/>
      <c r="V12" s="34"/>
      <c r="W12" s="34"/>
      <c r="X12" s="34"/>
      <c r="Y12" s="34"/>
      <c r="Z12" s="34"/>
      <c r="AA12" s="34"/>
      <c r="AB12" s="35"/>
    </row>
    <row r="13" spans="1:28">
      <c r="A13" s="78">
        <v>7</v>
      </c>
      <c r="B13" s="68" t="s">
        <v>24</v>
      </c>
      <c r="C13" s="27">
        <v>4648</v>
      </c>
      <c r="D13" s="27">
        <v>1063</v>
      </c>
      <c r="E13" s="27">
        <v>4057</v>
      </c>
      <c r="F13" s="13">
        <f t="shared" si="4"/>
        <v>87.284853700516351</v>
      </c>
      <c r="G13" s="27">
        <v>931</v>
      </c>
      <c r="H13" s="15">
        <f t="shared" si="5"/>
        <v>87.582314205079953</v>
      </c>
      <c r="I13" s="27">
        <v>4648</v>
      </c>
      <c r="J13" s="27">
        <v>3801</v>
      </c>
      <c r="K13" s="13">
        <f t="shared" si="0"/>
        <v>81.777108433734938</v>
      </c>
      <c r="L13" s="27">
        <v>1063</v>
      </c>
      <c r="M13" s="27">
        <v>799</v>
      </c>
      <c r="N13" s="13">
        <f t="shared" si="1"/>
        <v>75.164628410159935</v>
      </c>
      <c r="O13" s="51">
        <v>4281</v>
      </c>
      <c r="P13" s="51">
        <v>3801</v>
      </c>
      <c r="Q13" s="16">
        <f t="shared" si="2"/>
        <v>88.787666433076382</v>
      </c>
      <c r="R13" s="51">
        <v>985</v>
      </c>
      <c r="S13" s="51">
        <v>985</v>
      </c>
      <c r="T13" s="16">
        <f t="shared" si="3"/>
        <v>100</v>
      </c>
      <c r="U13" s="34"/>
      <c r="V13" s="34"/>
      <c r="W13" s="34"/>
      <c r="X13" s="34"/>
      <c r="Y13" s="34"/>
      <c r="Z13" s="34"/>
      <c r="AA13" s="34"/>
      <c r="AB13" s="35"/>
    </row>
    <row r="14" spans="1:28">
      <c r="A14" s="78">
        <v>8</v>
      </c>
      <c r="B14" s="70" t="s">
        <v>25</v>
      </c>
      <c r="C14" s="63">
        <v>5821</v>
      </c>
      <c r="D14" s="63">
        <v>1179</v>
      </c>
      <c r="E14" s="63">
        <v>5700</v>
      </c>
      <c r="F14" s="13">
        <f t="shared" si="4"/>
        <v>97.921319360934547</v>
      </c>
      <c r="G14" s="63">
        <v>1169</v>
      </c>
      <c r="H14" s="15">
        <f t="shared" si="5"/>
        <v>99.151823579304505</v>
      </c>
      <c r="I14" s="63">
        <v>5736</v>
      </c>
      <c r="J14" s="63">
        <v>5706</v>
      </c>
      <c r="K14" s="13">
        <f t="shared" si="0"/>
        <v>99.476987447698733</v>
      </c>
      <c r="L14" s="63">
        <v>1176</v>
      </c>
      <c r="M14" s="63">
        <v>1026</v>
      </c>
      <c r="N14" s="13">
        <f t="shared" si="1"/>
        <v>87.244897959183675</v>
      </c>
      <c r="O14" s="51">
        <v>5736</v>
      </c>
      <c r="P14" s="51">
        <v>5436</v>
      </c>
      <c r="Q14" s="16">
        <f t="shared" si="2"/>
        <v>94.769874476987454</v>
      </c>
      <c r="R14" s="51">
        <v>237</v>
      </c>
      <c r="S14" s="51">
        <v>219</v>
      </c>
      <c r="T14" s="16">
        <f t="shared" si="3"/>
        <v>92.405063291139243</v>
      </c>
      <c r="U14" s="34"/>
      <c r="V14" s="34"/>
      <c r="W14" s="34"/>
      <c r="X14" s="34"/>
      <c r="Y14" s="34"/>
      <c r="Z14" s="34"/>
      <c r="AA14" s="34"/>
      <c r="AB14" s="35"/>
    </row>
    <row r="15" spans="1:28">
      <c r="A15" s="78">
        <v>9</v>
      </c>
      <c r="B15" s="68" t="s">
        <v>26</v>
      </c>
      <c r="C15" s="27">
        <v>3723</v>
      </c>
      <c r="D15" s="27">
        <v>712</v>
      </c>
      <c r="E15" s="27">
        <v>3608</v>
      </c>
      <c r="F15" s="13">
        <f t="shared" si="4"/>
        <v>96.911093204405049</v>
      </c>
      <c r="G15" s="27">
        <v>711</v>
      </c>
      <c r="H15" s="15">
        <f t="shared" si="5"/>
        <v>99.859550561797747</v>
      </c>
      <c r="I15" s="27">
        <v>3666</v>
      </c>
      <c r="J15" s="27">
        <v>3566</v>
      </c>
      <c r="K15" s="13">
        <f t="shared" si="0"/>
        <v>97.272231314784506</v>
      </c>
      <c r="L15" s="27">
        <v>711</v>
      </c>
      <c r="M15" s="27">
        <v>701</v>
      </c>
      <c r="N15" s="13">
        <f t="shared" si="1"/>
        <v>98.593530239099863</v>
      </c>
      <c r="O15" s="51">
        <v>3666</v>
      </c>
      <c r="P15" s="51">
        <v>3506</v>
      </c>
      <c r="Q15" s="16">
        <f t="shared" si="2"/>
        <v>95.635570103655212</v>
      </c>
      <c r="R15" s="51">
        <v>731</v>
      </c>
      <c r="S15" s="51">
        <v>726</v>
      </c>
      <c r="T15" s="16">
        <f t="shared" si="3"/>
        <v>99.316005471956231</v>
      </c>
      <c r="U15" s="34"/>
      <c r="V15" s="34"/>
      <c r="W15" s="34"/>
      <c r="X15" s="34"/>
      <c r="Y15" s="34"/>
      <c r="Z15" s="34"/>
      <c r="AA15" s="34"/>
      <c r="AB15" s="35"/>
    </row>
    <row r="16" spans="1:28">
      <c r="A16" s="78">
        <v>10</v>
      </c>
      <c r="B16" s="68" t="s">
        <v>27</v>
      </c>
      <c r="C16" s="45">
        <v>8889</v>
      </c>
      <c r="D16" s="45">
        <v>2081</v>
      </c>
      <c r="E16" s="45">
        <v>8801</v>
      </c>
      <c r="F16" s="13">
        <f t="shared" si="4"/>
        <v>99.010012374845317</v>
      </c>
      <c r="G16" s="45">
        <v>2002</v>
      </c>
      <c r="H16" s="15">
        <f t="shared" si="5"/>
        <v>96.203748197981739</v>
      </c>
      <c r="I16" s="45">
        <v>8813</v>
      </c>
      <c r="J16" s="45">
        <v>8603</v>
      </c>
      <c r="K16" s="13">
        <f t="shared" si="0"/>
        <v>97.617156473391574</v>
      </c>
      <c r="L16" s="45">
        <v>2082</v>
      </c>
      <c r="M16" s="45">
        <v>2001</v>
      </c>
      <c r="N16" s="13">
        <f t="shared" si="1"/>
        <v>96.10951008645533</v>
      </c>
      <c r="O16" s="51">
        <v>8813</v>
      </c>
      <c r="P16" s="51">
        <v>8513</v>
      </c>
      <c r="Q16" s="16">
        <f t="shared" si="2"/>
        <v>96.595937819130825</v>
      </c>
      <c r="R16" s="51">
        <v>1873</v>
      </c>
      <c r="S16" s="51">
        <v>1783</v>
      </c>
      <c r="T16" s="16">
        <f t="shared" si="3"/>
        <v>95.19487453283503</v>
      </c>
      <c r="U16" s="34"/>
      <c r="V16" s="34"/>
      <c r="W16" s="34"/>
      <c r="X16" s="34"/>
      <c r="Y16" s="34"/>
      <c r="Z16" s="34"/>
      <c r="AA16" s="34"/>
      <c r="AB16" s="35"/>
    </row>
    <row r="17" spans="1:29">
      <c r="A17" s="78">
        <v>11</v>
      </c>
      <c r="B17" s="68" t="s">
        <v>28</v>
      </c>
      <c r="C17" s="27">
        <v>5686</v>
      </c>
      <c r="D17" s="27">
        <v>1421</v>
      </c>
      <c r="E17" s="27">
        <v>5666</v>
      </c>
      <c r="F17" s="13">
        <f t="shared" si="4"/>
        <v>99.648258881463249</v>
      </c>
      <c r="G17" s="27">
        <v>1219</v>
      </c>
      <c r="H17" s="15">
        <f t="shared" si="5"/>
        <v>85.784658691062631</v>
      </c>
      <c r="I17" s="27">
        <v>5594</v>
      </c>
      <c r="J17" s="27">
        <v>5404</v>
      </c>
      <c r="K17" s="13">
        <f t="shared" si="0"/>
        <v>96.603503754022171</v>
      </c>
      <c r="L17" s="27">
        <v>1419</v>
      </c>
      <c r="M17" s="27">
        <v>1199</v>
      </c>
      <c r="N17" s="13">
        <f t="shared" si="1"/>
        <v>84.496124031007753</v>
      </c>
      <c r="O17" s="51">
        <v>5594</v>
      </c>
      <c r="P17" s="51">
        <v>5314</v>
      </c>
      <c r="Q17" s="16">
        <f t="shared" si="2"/>
        <v>94.994637111190556</v>
      </c>
      <c r="R17" s="51">
        <v>843</v>
      </c>
      <c r="S17" s="51">
        <v>843</v>
      </c>
      <c r="T17" s="16">
        <f t="shared" si="3"/>
        <v>100</v>
      </c>
      <c r="U17" s="34"/>
      <c r="V17" s="34"/>
      <c r="W17" s="34"/>
      <c r="X17" s="34"/>
      <c r="Y17" s="34"/>
      <c r="Z17" s="34"/>
      <c r="AA17" s="34"/>
      <c r="AB17" s="35"/>
    </row>
    <row r="18" spans="1:29">
      <c r="A18" s="78">
        <v>12</v>
      </c>
      <c r="B18" s="68" t="s">
        <v>29</v>
      </c>
      <c r="C18" s="45">
        <v>5170</v>
      </c>
      <c r="D18" s="45">
        <v>1025</v>
      </c>
      <c r="E18" s="45">
        <v>5001</v>
      </c>
      <c r="F18" s="13">
        <f t="shared" si="4"/>
        <v>96.7311411992263</v>
      </c>
      <c r="G18" s="45">
        <v>1000</v>
      </c>
      <c r="H18" s="15">
        <f t="shared" si="5"/>
        <v>97.560975609756099</v>
      </c>
      <c r="I18" s="45">
        <v>5060</v>
      </c>
      <c r="J18" s="45">
        <v>4401</v>
      </c>
      <c r="K18" s="13">
        <f t="shared" si="0"/>
        <v>86.976284584980235</v>
      </c>
      <c r="L18" s="45">
        <v>1026</v>
      </c>
      <c r="M18" s="45">
        <v>1001</v>
      </c>
      <c r="N18" s="13">
        <f t="shared" si="1"/>
        <v>97.563352826510723</v>
      </c>
      <c r="O18" s="51">
        <v>5060</v>
      </c>
      <c r="P18" s="51">
        <v>4860</v>
      </c>
      <c r="Q18" s="16">
        <f t="shared" si="2"/>
        <v>96.047430830039531</v>
      </c>
      <c r="R18" s="51">
        <v>1044</v>
      </c>
      <c r="S18" s="51">
        <v>1004</v>
      </c>
      <c r="T18" s="16">
        <f t="shared" si="3"/>
        <v>96.168582375478934</v>
      </c>
      <c r="U18" s="34"/>
      <c r="V18" s="34"/>
      <c r="W18" s="34"/>
      <c r="X18" s="34"/>
      <c r="Y18" s="34"/>
      <c r="Z18" s="34"/>
      <c r="AA18" s="34"/>
      <c r="AB18" s="35"/>
    </row>
    <row r="19" spans="1:29">
      <c r="A19" s="78">
        <v>13</v>
      </c>
      <c r="B19" s="68" t="s">
        <v>30</v>
      </c>
      <c r="C19" s="27">
        <v>12131</v>
      </c>
      <c r="D19" s="27">
        <v>2861</v>
      </c>
      <c r="E19" s="27">
        <v>12001</v>
      </c>
      <c r="F19" s="13">
        <f t="shared" si="4"/>
        <v>98.928365344983931</v>
      </c>
      <c r="G19" s="27">
        <v>2148</v>
      </c>
      <c r="H19" s="15">
        <f t="shared" si="5"/>
        <v>75.078643830828383</v>
      </c>
      <c r="I19" s="27">
        <v>8592</v>
      </c>
      <c r="J19" s="27">
        <v>12001</v>
      </c>
      <c r="K19" s="13">
        <f t="shared" si="0"/>
        <v>139.67644320297953</v>
      </c>
      <c r="L19" s="27">
        <v>2824</v>
      </c>
      <c r="M19" s="27">
        <v>2700</v>
      </c>
      <c r="N19" s="13">
        <f t="shared" si="1"/>
        <v>95.609065155807357</v>
      </c>
      <c r="O19" s="51">
        <v>12115</v>
      </c>
      <c r="P19" s="51">
        <v>11195</v>
      </c>
      <c r="Q19" s="16">
        <f t="shared" si="2"/>
        <v>92.40610813041684</v>
      </c>
      <c r="R19" s="51">
        <v>1693</v>
      </c>
      <c r="S19" s="51">
        <v>1583</v>
      </c>
      <c r="T19" s="16">
        <f t="shared" si="3"/>
        <v>93.502658003543999</v>
      </c>
      <c r="U19" s="34"/>
      <c r="V19" s="34"/>
      <c r="W19" s="34"/>
      <c r="X19" s="34"/>
      <c r="Y19" s="34"/>
      <c r="Z19" s="34"/>
      <c r="AA19" s="34"/>
      <c r="AB19" s="35"/>
    </row>
    <row r="20" spans="1:29">
      <c r="A20" s="78">
        <v>14</v>
      </c>
      <c r="B20" s="68" t="s">
        <v>31</v>
      </c>
      <c r="C20" s="45">
        <v>6450</v>
      </c>
      <c r="D20" s="45">
        <v>1196</v>
      </c>
      <c r="E20" s="45">
        <v>6410</v>
      </c>
      <c r="F20" s="13">
        <f t="shared" si="4"/>
        <v>99.379844961240309</v>
      </c>
      <c r="G20" s="45">
        <v>1007</v>
      </c>
      <c r="H20" s="15">
        <f t="shared" si="5"/>
        <v>84.197324414715723</v>
      </c>
      <c r="I20" s="45">
        <v>6288</v>
      </c>
      <c r="J20" s="45">
        <v>6088</v>
      </c>
      <c r="K20" s="13">
        <f t="shared" si="0"/>
        <v>96.819338422391851</v>
      </c>
      <c r="L20" s="45">
        <v>1187</v>
      </c>
      <c r="M20" s="45">
        <v>999</v>
      </c>
      <c r="N20" s="13">
        <f t="shared" si="1"/>
        <v>84.161752316764947</v>
      </c>
      <c r="O20" s="51">
        <v>6288</v>
      </c>
      <c r="P20" s="51">
        <v>6009</v>
      </c>
      <c r="Q20" s="16">
        <f t="shared" si="2"/>
        <v>95.562977099236647</v>
      </c>
      <c r="R20" s="51">
        <v>1262</v>
      </c>
      <c r="S20" s="51">
        <v>1198</v>
      </c>
      <c r="T20" s="16">
        <f t="shared" si="3"/>
        <v>94.928684627575279</v>
      </c>
      <c r="U20" s="34"/>
      <c r="V20" s="34"/>
      <c r="W20" s="34"/>
      <c r="X20" s="34"/>
      <c r="Y20" s="34"/>
      <c r="Z20" s="34"/>
      <c r="AA20" s="34"/>
      <c r="AB20" s="35"/>
    </row>
    <row r="21" spans="1:29" s="28" customFormat="1">
      <c r="A21" s="78">
        <v>15</v>
      </c>
      <c r="B21" s="68" t="s">
        <v>32</v>
      </c>
      <c r="C21" s="27">
        <v>5698</v>
      </c>
      <c r="D21" s="27">
        <v>1348</v>
      </c>
      <c r="E21" s="27">
        <v>5678</v>
      </c>
      <c r="F21" s="13">
        <f t="shared" si="4"/>
        <v>99.648999648999649</v>
      </c>
      <c r="G21" s="27">
        <v>1350</v>
      </c>
      <c r="H21" s="15">
        <f t="shared" si="5"/>
        <v>100.14836795252226</v>
      </c>
      <c r="I21" s="27">
        <v>5647</v>
      </c>
      <c r="J21" s="27">
        <v>5447</v>
      </c>
      <c r="K21" s="13">
        <f t="shared" si="0"/>
        <v>96.458296440587915</v>
      </c>
      <c r="L21" s="27">
        <v>1350</v>
      </c>
      <c r="M21" s="27">
        <v>1320</v>
      </c>
      <c r="N21" s="13">
        <f t="shared" si="1"/>
        <v>97.777777777777771</v>
      </c>
      <c r="O21" s="14">
        <v>5647</v>
      </c>
      <c r="P21" s="14">
        <v>5207</v>
      </c>
      <c r="Q21" s="16">
        <f t="shared" si="2"/>
        <v>92.208252169293431</v>
      </c>
      <c r="R21" s="65">
        <v>766</v>
      </c>
      <c r="S21" s="65">
        <v>726</v>
      </c>
      <c r="T21" s="16">
        <f t="shared" si="3"/>
        <v>94.778067885117494</v>
      </c>
      <c r="U21" s="34"/>
      <c r="V21" s="34"/>
      <c r="W21" s="34"/>
      <c r="X21" s="34"/>
      <c r="Y21" s="34"/>
      <c r="Z21" s="34"/>
      <c r="AA21" s="34"/>
      <c r="AB21" s="35"/>
    </row>
    <row r="22" spans="1:29" s="28" customFormat="1" ht="18.75" customHeight="1">
      <c r="A22" s="112" t="s">
        <v>15</v>
      </c>
      <c r="B22" s="113"/>
      <c r="C22" s="19">
        <f>SUM(C7:C21)</f>
        <v>86523</v>
      </c>
      <c r="D22" s="19">
        <f>SUM(D7:D21)</f>
        <v>19316</v>
      </c>
      <c r="E22" s="52">
        <f>E21+E20+E19+E18+E17+E16+E15+E14+E13+E12+E11+E10+E9+E8+E7</f>
        <v>76552</v>
      </c>
      <c r="F22" s="55">
        <f t="shared" si="4"/>
        <v>88.475896582411622</v>
      </c>
      <c r="G22" s="52">
        <f t="shared" ref="G22:S22" si="6">G21+G20+G19+G18+G17+G16+G15+G14+G13+G12+G11+G10+G9+G8+G7</f>
        <v>15657</v>
      </c>
      <c r="H22" s="56">
        <f t="shared" si="5"/>
        <v>81.057154690412091</v>
      </c>
      <c r="I22" s="52">
        <f t="shared" si="6"/>
        <v>74512</v>
      </c>
      <c r="J22" s="52">
        <f t="shared" si="6"/>
        <v>75125</v>
      </c>
      <c r="K22" s="55">
        <f t="shared" si="0"/>
        <v>100.8226862787202</v>
      </c>
      <c r="L22" s="52">
        <f t="shared" si="6"/>
        <v>17438</v>
      </c>
      <c r="M22" s="52">
        <f t="shared" si="6"/>
        <v>16155</v>
      </c>
      <c r="N22" s="55">
        <f t="shared" si="1"/>
        <v>92.642504874412197</v>
      </c>
      <c r="O22" s="52">
        <f t="shared" si="6"/>
        <v>77668</v>
      </c>
      <c r="P22" s="52">
        <f t="shared" si="6"/>
        <v>72826</v>
      </c>
      <c r="Q22" s="57">
        <f t="shared" si="2"/>
        <v>93.765772261420409</v>
      </c>
      <c r="R22" s="52">
        <f t="shared" si="6"/>
        <v>13451</v>
      </c>
      <c r="S22" s="52">
        <f t="shared" si="6"/>
        <v>12738</v>
      </c>
      <c r="T22" s="16">
        <f t="shared" si="3"/>
        <v>94.69927886402499</v>
      </c>
      <c r="U22" s="36"/>
      <c r="V22" s="36"/>
      <c r="W22" s="36"/>
      <c r="X22" s="36"/>
      <c r="Y22" s="36"/>
      <c r="Z22" s="36"/>
      <c r="AA22" s="36"/>
      <c r="AB22" s="37"/>
    </row>
    <row r="23" spans="1:29" s="28" customFormat="1" ht="34.5" customHeight="1">
      <c r="A23" s="112" t="s">
        <v>45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3"/>
    </row>
    <row r="24" spans="1:29" s="28" customFormat="1" ht="141.75" customHeight="1">
      <c r="A24" s="11" t="s">
        <v>34</v>
      </c>
      <c r="B24" s="77" t="s">
        <v>84</v>
      </c>
      <c r="C24" s="6" t="s">
        <v>37</v>
      </c>
      <c r="D24" s="6" t="s">
        <v>38</v>
      </c>
      <c r="E24" s="12" t="s">
        <v>46</v>
      </c>
      <c r="F24" s="12" t="s">
        <v>69</v>
      </c>
      <c r="G24" s="6" t="s">
        <v>47</v>
      </c>
      <c r="H24" s="6" t="s">
        <v>48</v>
      </c>
      <c r="I24" s="6" t="s">
        <v>41</v>
      </c>
      <c r="J24" s="6" t="s">
        <v>49</v>
      </c>
      <c r="K24" s="6" t="s">
        <v>70</v>
      </c>
      <c r="L24" s="6" t="s">
        <v>43</v>
      </c>
      <c r="M24" s="6" t="s">
        <v>50</v>
      </c>
      <c r="N24" s="6" t="s">
        <v>51</v>
      </c>
      <c r="O24" s="6" t="s">
        <v>52</v>
      </c>
      <c r="P24" s="6" t="s">
        <v>53</v>
      </c>
      <c r="Q24" s="6" t="s">
        <v>71</v>
      </c>
      <c r="R24" s="6" t="s">
        <v>54</v>
      </c>
      <c r="S24" s="6" t="s">
        <v>55</v>
      </c>
      <c r="T24" s="6" t="s">
        <v>72</v>
      </c>
      <c r="U24" s="6" t="s">
        <v>88</v>
      </c>
      <c r="V24" s="6" t="s">
        <v>89</v>
      </c>
      <c r="W24" s="6" t="s">
        <v>90</v>
      </c>
      <c r="X24" s="6" t="s">
        <v>80</v>
      </c>
      <c r="Y24" s="6" t="s">
        <v>81</v>
      </c>
      <c r="Z24" s="10" t="s">
        <v>82</v>
      </c>
      <c r="AA24" s="6" t="s">
        <v>56</v>
      </c>
      <c r="AB24" s="6" t="s">
        <v>73</v>
      </c>
    </row>
    <row r="25" spans="1:29" s="28" customFormat="1">
      <c r="A25" s="11">
        <v>1</v>
      </c>
      <c r="B25" s="68" t="s">
        <v>20</v>
      </c>
      <c r="C25" s="27">
        <v>4668</v>
      </c>
      <c r="D25" s="27">
        <v>1075</v>
      </c>
      <c r="E25" s="27">
        <v>1964</v>
      </c>
      <c r="F25" s="18">
        <f t="shared" ref="F25:F31" si="7">E25/C25*100</f>
        <v>42.073693230505569</v>
      </c>
      <c r="G25" s="27">
        <v>491</v>
      </c>
      <c r="H25" s="18">
        <f t="shared" ref="H25:H31" si="8">G25/D25*100</f>
        <v>45.674418604651166</v>
      </c>
      <c r="I25" s="27">
        <v>4668</v>
      </c>
      <c r="J25" s="27">
        <v>4668</v>
      </c>
      <c r="K25" s="18">
        <f t="shared" ref="K25:K30" si="9">J25/I25*100</f>
        <v>100</v>
      </c>
      <c r="L25" s="27">
        <v>1075</v>
      </c>
      <c r="M25" s="27">
        <v>491</v>
      </c>
      <c r="N25" s="18">
        <f t="shared" ref="N25:N31" si="10">M25/L25*100</f>
        <v>45.674418604651166</v>
      </c>
      <c r="O25" s="6">
        <v>0</v>
      </c>
      <c r="P25" s="90">
        <v>0</v>
      </c>
      <c r="Q25" s="17">
        <v>0</v>
      </c>
      <c r="R25" s="54">
        <v>0</v>
      </c>
      <c r="S25" s="6">
        <v>0</v>
      </c>
      <c r="T25" s="17">
        <v>0</v>
      </c>
      <c r="U25" s="51">
        <v>4561</v>
      </c>
      <c r="V25" s="6">
        <v>1641</v>
      </c>
      <c r="W25" s="18">
        <f t="shared" ref="W25:W31" si="11">V25/U25*100</f>
        <v>35.978951984213985</v>
      </c>
      <c r="X25" s="51">
        <v>773</v>
      </c>
      <c r="Y25" s="51">
        <v>584</v>
      </c>
      <c r="Z25" s="16">
        <f t="shared" ref="Z25:Z31" si="12">Y25/X25*100</f>
        <v>75.549805950840877</v>
      </c>
      <c r="AA25" s="27">
        <v>4668</v>
      </c>
      <c r="AB25" s="18">
        <f t="shared" ref="AB25:AB29" si="13">AA25/C25*100</f>
        <v>100</v>
      </c>
      <c r="AC25" s="86"/>
    </row>
    <row r="26" spans="1:29" s="28" customFormat="1">
      <c r="A26" s="11">
        <v>2</v>
      </c>
      <c r="B26" s="68" t="s">
        <v>21</v>
      </c>
      <c r="C26" s="27">
        <v>2495</v>
      </c>
      <c r="D26" s="27">
        <v>579</v>
      </c>
      <c r="E26" s="27">
        <v>740</v>
      </c>
      <c r="F26" s="18">
        <f t="shared" si="7"/>
        <v>29.659318637274552</v>
      </c>
      <c r="G26" s="27">
        <v>185</v>
      </c>
      <c r="H26" s="18">
        <f t="shared" si="8"/>
        <v>31.951640759930918</v>
      </c>
      <c r="I26" s="27">
        <v>2495</v>
      </c>
      <c r="J26" s="27">
        <v>2495</v>
      </c>
      <c r="K26" s="18">
        <f t="shared" si="9"/>
        <v>100</v>
      </c>
      <c r="L26" s="27">
        <v>579</v>
      </c>
      <c r="M26" s="27">
        <v>185</v>
      </c>
      <c r="N26" s="18">
        <f t="shared" si="10"/>
        <v>31.951640759930918</v>
      </c>
      <c r="O26" s="6">
        <v>0</v>
      </c>
      <c r="P26" s="90">
        <v>0</v>
      </c>
      <c r="Q26" s="17">
        <v>0</v>
      </c>
      <c r="R26" s="54">
        <v>0</v>
      </c>
      <c r="S26" s="6">
        <v>0</v>
      </c>
      <c r="T26" s="17">
        <v>0</v>
      </c>
      <c r="U26" s="51">
        <v>2493</v>
      </c>
      <c r="V26" s="6">
        <v>1201</v>
      </c>
      <c r="W26" s="18">
        <f t="shared" si="11"/>
        <v>48.174889691135178</v>
      </c>
      <c r="X26" s="51">
        <v>567</v>
      </c>
      <c r="Y26" s="51">
        <v>2</v>
      </c>
      <c r="Z26" s="16">
        <f t="shared" si="12"/>
        <v>0.35273368606701938</v>
      </c>
      <c r="AA26" s="27">
        <v>2495</v>
      </c>
      <c r="AB26" s="18">
        <f t="shared" si="13"/>
        <v>100</v>
      </c>
      <c r="AC26" s="86"/>
    </row>
    <row r="27" spans="1:29" s="61" customFormat="1">
      <c r="A27" s="11">
        <v>3</v>
      </c>
      <c r="B27" s="68" t="s">
        <v>22</v>
      </c>
      <c r="C27" s="27">
        <v>4395</v>
      </c>
      <c r="D27" s="27">
        <v>1141</v>
      </c>
      <c r="E27" s="27">
        <v>4395</v>
      </c>
      <c r="F27" s="18">
        <f t="shared" si="7"/>
        <v>100</v>
      </c>
      <c r="G27" s="27">
        <v>1141</v>
      </c>
      <c r="H27" s="18">
        <f t="shared" si="8"/>
        <v>100</v>
      </c>
      <c r="I27" s="27">
        <v>0</v>
      </c>
      <c r="J27" s="27">
        <v>0</v>
      </c>
      <c r="K27" s="18">
        <v>0</v>
      </c>
      <c r="L27" s="27">
        <v>0</v>
      </c>
      <c r="M27" s="27">
        <v>0</v>
      </c>
      <c r="N27" s="18">
        <v>0</v>
      </c>
      <c r="O27" s="27">
        <v>4395</v>
      </c>
      <c r="P27" s="27">
        <v>4395</v>
      </c>
      <c r="Q27" s="17">
        <f t="shared" ref="Q27" si="14">P27/O27*100</f>
        <v>100</v>
      </c>
      <c r="R27" s="6">
        <v>1141</v>
      </c>
      <c r="S27" s="6">
        <v>1141</v>
      </c>
      <c r="T27" s="17">
        <f t="shared" ref="T27" si="15">S27/R27*100</f>
        <v>100</v>
      </c>
      <c r="U27" s="51">
        <v>4359</v>
      </c>
      <c r="V27" s="6">
        <v>1031</v>
      </c>
      <c r="W27" s="18">
        <f t="shared" si="11"/>
        <v>23.652213810506996</v>
      </c>
      <c r="X27" s="51">
        <v>210</v>
      </c>
      <c r="Y27" s="51">
        <v>0</v>
      </c>
      <c r="Z27" s="16">
        <f t="shared" si="12"/>
        <v>0</v>
      </c>
      <c r="AA27" s="27">
        <v>4395</v>
      </c>
      <c r="AB27" s="18">
        <f t="shared" si="13"/>
        <v>100</v>
      </c>
      <c r="AC27" s="87"/>
    </row>
    <row r="28" spans="1:29" s="28" customFormat="1">
      <c r="A28" s="11">
        <v>4</v>
      </c>
      <c r="B28" s="68" t="s">
        <v>23</v>
      </c>
      <c r="C28" s="44">
        <v>3314</v>
      </c>
      <c r="D28" s="44">
        <v>679</v>
      </c>
      <c r="E28" s="44">
        <v>3314</v>
      </c>
      <c r="F28" s="18">
        <f t="shared" si="7"/>
        <v>100</v>
      </c>
      <c r="G28" s="44">
        <v>679</v>
      </c>
      <c r="H28" s="18">
        <f t="shared" si="8"/>
        <v>100</v>
      </c>
      <c r="I28" s="44">
        <v>3314</v>
      </c>
      <c r="J28" s="44">
        <v>3314</v>
      </c>
      <c r="K28" s="18">
        <f t="shared" si="9"/>
        <v>100</v>
      </c>
      <c r="L28" s="44">
        <v>679</v>
      </c>
      <c r="M28" s="44">
        <v>679</v>
      </c>
      <c r="N28" s="18">
        <f t="shared" si="10"/>
        <v>100</v>
      </c>
      <c r="O28" s="6">
        <v>0</v>
      </c>
      <c r="P28" s="6">
        <v>0</v>
      </c>
      <c r="Q28" s="17">
        <v>0</v>
      </c>
      <c r="R28" s="6">
        <v>0</v>
      </c>
      <c r="S28" s="6">
        <v>0</v>
      </c>
      <c r="T28" s="17">
        <v>0</v>
      </c>
      <c r="U28" s="51">
        <v>3314</v>
      </c>
      <c r="V28" s="6">
        <v>3314</v>
      </c>
      <c r="W28" s="18">
        <f t="shared" si="11"/>
        <v>100</v>
      </c>
      <c r="X28" s="51">
        <v>679</v>
      </c>
      <c r="Y28" s="51">
        <v>0</v>
      </c>
      <c r="Z28" s="16">
        <f t="shared" si="12"/>
        <v>0</v>
      </c>
      <c r="AA28" s="44">
        <v>3314</v>
      </c>
      <c r="AB28" s="18">
        <f t="shared" si="13"/>
        <v>100</v>
      </c>
      <c r="AC28" s="86"/>
    </row>
    <row r="29" spans="1:29" s="28" customFormat="1">
      <c r="A29" s="11">
        <v>5</v>
      </c>
      <c r="B29" s="68" t="s">
        <v>24</v>
      </c>
      <c r="C29" s="27">
        <v>4648</v>
      </c>
      <c r="D29" s="27">
        <v>1063</v>
      </c>
      <c r="E29" s="27">
        <v>591</v>
      </c>
      <c r="F29" s="18">
        <f t="shared" si="7"/>
        <v>12.715146299483649</v>
      </c>
      <c r="G29" s="27">
        <v>132</v>
      </c>
      <c r="H29" s="18">
        <f t="shared" si="8"/>
        <v>12.417685794920038</v>
      </c>
      <c r="I29" s="27">
        <v>4648</v>
      </c>
      <c r="J29" s="27">
        <v>4648</v>
      </c>
      <c r="K29" s="18">
        <f t="shared" si="9"/>
        <v>100</v>
      </c>
      <c r="L29" s="27">
        <v>1063</v>
      </c>
      <c r="M29" s="27">
        <v>132</v>
      </c>
      <c r="N29" s="18">
        <f t="shared" si="10"/>
        <v>12.417685794920038</v>
      </c>
      <c r="O29" s="6">
        <v>0</v>
      </c>
      <c r="P29" s="6">
        <v>0</v>
      </c>
      <c r="Q29" s="17">
        <v>0</v>
      </c>
      <c r="R29" s="6">
        <v>0</v>
      </c>
      <c r="S29" s="6">
        <v>0</v>
      </c>
      <c r="T29" s="17">
        <v>0</v>
      </c>
      <c r="U29" s="51">
        <v>3270</v>
      </c>
      <c r="V29" s="6">
        <v>310</v>
      </c>
      <c r="W29" s="18">
        <f t="shared" si="11"/>
        <v>9.4801223241590211</v>
      </c>
      <c r="X29" s="51">
        <v>985</v>
      </c>
      <c r="Y29" s="51">
        <v>753</v>
      </c>
      <c r="Z29" s="16">
        <f t="shared" si="12"/>
        <v>76.446700507614224</v>
      </c>
      <c r="AA29" s="27">
        <v>4648</v>
      </c>
      <c r="AB29" s="18">
        <f t="shared" si="13"/>
        <v>100</v>
      </c>
      <c r="AC29" s="86"/>
    </row>
    <row r="30" spans="1:29" s="28" customFormat="1">
      <c r="A30" s="11">
        <v>6</v>
      </c>
      <c r="B30" s="68" t="s">
        <v>30</v>
      </c>
      <c r="C30" s="27">
        <v>12131</v>
      </c>
      <c r="D30" s="27">
        <v>2861</v>
      </c>
      <c r="E30" s="27">
        <v>3075</v>
      </c>
      <c r="F30" s="18">
        <f t="shared" si="7"/>
        <v>25.348281262880224</v>
      </c>
      <c r="G30" s="27">
        <v>715</v>
      </c>
      <c r="H30" s="18">
        <f t="shared" si="8"/>
        <v>24.991261796574623</v>
      </c>
      <c r="I30" s="27">
        <v>12131</v>
      </c>
      <c r="J30" s="27">
        <v>12131</v>
      </c>
      <c r="K30" s="18">
        <f t="shared" si="9"/>
        <v>100</v>
      </c>
      <c r="L30" s="27">
        <v>2861</v>
      </c>
      <c r="M30" s="27">
        <v>715</v>
      </c>
      <c r="N30" s="18">
        <f t="shared" si="10"/>
        <v>24.991261796574623</v>
      </c>
      <c r="O30" s="6">
        <v>0</v>
      </c>
      <c r="P30" s="6">
        <v>0</v>
      </c>
      <c r="Q30" s="17">
        <v>0</v>
      </c>
      <c r="R30" s="6">
        <v>0</v>
      </c>
      <c r="S30" s="6">
        <v>0</v>
      </c>
      <c r="T30" s="17">
        <v>0</v>
      </c>
      <c r="U30" s="51">
        <v>7460</v>
      </c>
      <c r="V30" s="6">
        <v>619</v>
      </c>
      <c r="W30" s="18">
        <f t="shared" si="11"/>
        <v>8.2975871313672922</v>
      </c>
      <c r="X30" s="51">
        <v>1670</v>
      </c>
      <c r="Y30" s="51">
        <v>1834</v>
      </c>
      <c r="Z30" s="16">
        <f t="shared" si="12"/>
        <v>109.82035928143712</v>
      </c>
      <c r="AA30" s="27">
        <v>12123</v>
      </c>
      <c r="AB30" s="18">
        <f>AA30/C30*100</f>
        <v>99.934053251999018</v>
      </c>
      <c r="AC30" s="86"/>
    </row>
    <row r="31" spans="1:29" s="62" customFormat="1">
      <c r="A31" s="122" t="s">
        <v>15</v>
      </c>
      <c r="B31" s="123"/>
      <c r="C31" s="64">
        <f>SUM(C25:C30)</f>
        <v>31651</v>
      </c>
      <c r="D31" s="64">
        <f>SUM(D25:D30)</f>
        <v>7398</v>
      </c>
      <c r="E31" s="64">
        <f>SUM(E25:E30)</f>
        <v>14079</v>
      </c>
      <c r="F31" s="91">
        <f t="shared" si="7"/>
        <v>44.482006887618084</v>
      </c>
      <c r="G31" s="64">
        <f>SUM(G25:G30)</f>
        <v>3343</v>
      </c>
      <c r="H31" s="91">
        <f t="shared" si="8"/>
        <v>45.18788861854555</v>
      </c>
      <c r="I31" s="64">
        <f>SUM(I25:I30)</f>
        <v>27256</v>
      </c>
      <c r="J31" s="64">
        <f>SUM(J25:J30)</f>
        <v>27256</v>
      </c>
      <c r="K31" s="91">
        <f>SUM(K25:K30)</f>
        <v>500</v>
      </c>
      <c r="L31" s="64">
        <f>SUM(L25:L30)</f>
        <v>6257</v>
      </c>
      <c r="M31" s="64">
        <f>SUM(M25:M30)</f>
        <v>2202</v>
      </c>
      <c r="N31" s="91">
        <f t="shared" si="10"/>
        <v>35.192584305577753</v>
      </c>
      <c r="O31" s="92">
        <f>O25+O26+O27+O28+O29+O30</f>
        <v>4395</v>
      </c>
      <c r="P31" s="92">
        <f t="shared" ref="P31:T31" si="16">P25+P26+P27+P28+P29+P30</f>
        <v>4395</v>
      </c>
      <c r="Q31" s="92">
        <f t="shared" si="16"/>
        <v>100</v>
      </c>
      <c r="R31" s="92">
        <f t="shared" si="16"/>
        <v>1141</v>
      </c>
      <c r="S31" s="92">
        <f t="shared" si="16"/>
        <v>1141</v>
      </c>
      <c r="T31" s="92">
        <f t="shared" si="16"/>
        <v>100</v>
      </c>
      <c r="U31" s="93">
        <f>SUM(U25:U30)</f>
        <v>25457</v>
      </c>
      <c r="V31" s="94">
        <f>SUM(V25:V30)</f>
        <v>8116</v>
      </c>
      <c r="W31" s="91">
        <f t="shared" si="11"/>
        <v>31.88121145460973</v>
      </c>
      <c r="X31" s="95">
        <f>SUM(X25:X30)</f>
        <v>4884</v>
      </c>
      <c r="Y31" s="96">
        <f>SUM(Y25:Y30)</f>
        <v>3173</v>
      </c>
      <c r="Z31" s="97">
        <f t="shared" si="12"/>
        <v>64.967239967239962</v>
      </c>
      <c r="AA31" s="64">
        <f>SUM(AA25:AA30)</f>
        <v>31643</v>
      </c>
      <c r="AB31" s="91"/>
      <c r="AC31" s="88"/>
    </row>
    <row r="32" spans="1:29" s="28" customFormat="1">
      <c r="A32" s="17"/>
      <c r="B32" s="79" t="s">
        <v>79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18" t="e">
        <f>#REF!/#REF!*100</f>
        <v>#REF!</v>
      </c>
    </row>
    <row r="33" spans="1:29" s="28" customFormat="1" ht="108">
      <c r="A33" s="11" t="s">
        <v>34</v>
      </c>
      <c r="B33" s="38" t="s">
        <v>84</v>
      </c>
      <c r="C33" s="6" t="s">
        <v>37</v>
      </c>
      <c r="D33" s="6" t="s">
        <v>38</v>
      </c>
      <c r="E33" s="12" t="s">
        <v>57</v>
      </c>
      <c r="F33" s="12" t="s">
        <v>74</v>
      </c>
      <c r="G33" s="9" t="s">
        <v>58</v>
      </c>
      <c r="H33" s="12" t="s">
        <v>59</v>
      </c>
      <c r="I33" s="6" t="s">
        <v>41</v>
      </c>
      <c r="J33" s="6" t="s">
        <v>60</v>
      </c>
      <c r="K33" s="6" t="s">
        <v>75</v>
      </c>
      <c r="L33" s="6" t="s">
        <v>43</v>
      </c>
      <c r="M33" s="6" t="s">
        <v>61</v>
      </c>
      <c r="N33" s="6" t="s">
        <v>76</v>
      </c>
      <c r="O33" s="6" t="s">
        <v>54</v>
      </c>
      <c r="P33" s="6" t="s">
        <v>62</v>
      </c>
      <c r="Q33" s="6" t="s">
        <v>77</v>
      </c>
      <c r="R33" s="6" t="s">
        <v>52</v>
      </c>
      <c r="S33" s="6" t="s">
        <v>63</v>
      </c>
      <c r="T33" s="6" t="s">
        <v>78</v>
      </c>
      <c r="U33" s="6" t="s">
        <v>85</v>
      </c>
      <c r="V33" s="6" t="s">
        <v>91</v>
      </c>
      <c r="W33" s="6" t="s">
        <v>92</v>
      </c>
      <c r="X33" s="6" t="s">
        <v>80</v>
      </c>
      <c r="Y33" s="6" t="s">
        <v>94</v>
      </c>
      <c r="Z33" s="10" t="s">
        <v>95</v>
      </c>
      <c r="AA33" s="6"/>
      <c r="AB33" s="18" t="e">
        <f>#REF!/#REF!*100</f>
        <v>#REF!</v>
      </c>
    </row>
    <row r="34" spans="1:29" s="28" customFormat="1">
      <c r="A34" s="11">
        <v>1</v>
      </c>
      <c r="B34" s="68" t="s">
        <v>18</v>
      </c>
      <c r="C34" s="45">
        <v>8717</v>
      </c>
      <c r="D34" s="45">
        <v>1892</v>
      </c>
      <c r="E34" s="45">
        <v>7520</v>
      </c>
      <c r="F34" s="18">
        <f>E34/C34*100</f>
        <v>86.268211540667664</v>
      </c>
      <c r="G34" s="44">
        <v>1251</v>
      </c>
      <c r="H34" s="18">
        <v>68.400000000000006</v>
      </c>
      <c r="I34" s="45">
        <v>8717</v>
      </c>
      <c r="J34" s="45">
        <v>1810</v>
      </c>
      <c r="K34" s="18">
        <f>J34/I34*100</f>
        <v>20.764024320293679</v>
      </c>
      <c r="L34" s="45">
        <v>1892</v>
      </c>
      <c r="M34" s="44">
        <v>1251</v>
      </c>
      <c r="N34" s="18">
        <f>M34/L34*100</f>
        <v>66.120507399577164</v>
      </c>
      <c r="O34" s="58">
        <v>0</v>
      </c>
      <c r="P34" s="54">
        <v>0</v>
      </c>
      <c r="Q34" s="59">
        <v>0</v>
      </c>
      <c r="R34" s="59">
        <v>0</v>
      </c>
      <c r="S34" s="54">
        <v>0</v>
      </c>
      <c r="T34" s="59">
        <v>0</v>
      </c>
      <c r="U34" s="45">
        <v>8717</v>
      </c>
      <c r="V34" s="67">
        <v>1810</v>
      </c>
      <c r="W34" s="18">
        <f>V34/U34*100</f>
        <v>20.764024320293679</v>
      </c>
      <c r="X34" s="54">
        <v>1847</v>
      </c>
      <c r="Y34" s="60">
        <v>1247</v>
      </c>
      <c r="Z34" s="16">
        <f>Y34/X34*100</f>
        <v>67.514889009204111</v>
      </c>
      <c r="AA34" s="17"/>
      <c r="AB34" s="17"/>
    </row>
    <row r="35" spans="1:29" s="28" customFormat="1">
      <c r="A35" s="11">
        <v>2</v>
      </c>
      <c r="B35" s="68" t="s">
        <v>19</v>
      </c>
      <c r="C35" s="45">
        <v>4718</v>
      </c>
      <c r="D35" s="45">
        <v>1064</v>
      </c>
      <c r="E35" s="45">
        <v>1064</v>
      </c>
      <c r="F35" s="18">
        <f>E35/D35*100</f>
        <v>100</v>
      </c>
      <c r="G35" s="44">
        <v>844</v>
      </c>
      <c r="H35" s="18">
        <f t="shared" ref="H35:H43" si="17">G35/D35*100</f>
        <v>79.323308270676691</v>
      </c>
      <c r="I35" s="45">
        <v>4718</v>
      </c>
      <c r="J35" s="45">
        <v>1002</v>
      </c>
      <c r="K35" s="18">
        <f t="shared" ref="K35:K49" si="18">J35/I35*100</f>
        <v>21.237812632471385</v>
      </c>
      <c r="L35" s="45">
        <v>1064</v>
      </c>
      <c r="M35" s="44">
        <v>844</v>
      </c>
      <c r="N35" s="18">
        <f t="shared" ref="N35:N49" si="19">M35/L35*100</f>
        <v>79.323308270676691</v>
      </c>
      <c r="O35" s="58">
        <v>0</v>
      </c>
      <c r="P35" s="54">
        <v>0</v>
      </c>
      <c r="Q35" s="59">
        <v>0</v>
      </c>
      <c r="R35" s="59">
        <v>0</v>
      </c>
      <c r="S35" s="54">
        <v>0</v>
      </c>
      <c r="T35" s="59">
        <v>0</v>
      </c>
      <c r="U35" s="51">
        <v>4676</v>
      </c>
      <c r="V35" s="6">
        <v>3170</v>
      </c>
      <c r="W35" s="18">
        <f t="shared" ref="W35:W49" si="20">V35/U35*100</f>
        <v>67.792985457656115</v>
      </c>
      <c r="X35" s="51">
        <v>830</v>
      </c>
      <c r="Y35" s="51">
        <v>330</v>
      </c>
      <c r="Z35" s="16">
        <f t="shared" ref="Z35:Z48" si="21">Y35/X35*100</f>
        <v>39.75903614457831</v>
      </c>
      <c r="AA35" s="6"/>
      <c r="AB35" s="18"/>
    </row>
    <row r="36" spans="1:29" s="28" customFormat="1">
      <c r="A36" s="11">
        <v>3</v>
      </c>
      <c r="B36" s="68" t="s">
        <v>20</v>
      </c>
      <c r="C36" s="27">
        <v>4668</v>
      </c>
      <c r="D36" s="27">
        <v>1075</v>
      </c>
      <c r="E36" s="27">
        <v>4668</v>
      </c>
      <c r="F36" s="18">
        <f t="shared" ref="F36:F49" si="22">E36/C36*100</f>
        <v>100</v>
      </c>
      <c r="G36" s="44">
        <v>1102</v>
      </c>
      <c r="H36" s="18">
        <f t="shared" si="17"/>
        <v>102.51162790697674</v>
      </c>
      <c r="I36" s="27">
        <v>4668</v>
      </c>
      <c r="J36" s="27">
        <v>1180</v>
      </c>
      <c r="K36" s="18">
        <f t="shared" si="18"/>
        <v>25.278491859468723</v>
      </c>
      <c r="L36" s="27">
        <v>1075</v>
      </c>
      <c r="M36" s="44">
        <v>1102</v>
      </c>
      <c r="N36" s="18">
        <f t="shared" si="19"/>
        <v>102.51162790697674</v>
      </c>
      <c r="O36" s="58">
        <v>0</v>
      </c>
      <c r="P36" s="54">
        <v>0</v>
      </c>
      <c r="Q36" s="59">
        <v>0</v>
      </c>
      <c r="R36" s="59">
        <v>0</v>
      </c>
      <c r="S36" s="54">
        <v>0</v>
      </c>
      <c r="T36" s="59">
        <v>0</v>
      </c>
      <c r="U36" s="51">
        <v>4666</v>
      </c>
      <c r="V36" s="6">
        <v>3641</v>
      </c>
      <c r="W36" s="18">
        <f t="shared" si="20"/>
        <v>78.032576082297467</v>
      </c>
      <c r="X36" s="51">
        <v>773</v>
      </c>
      <c r="Y36" s="51">
        <v>573</v>
      </c>
      <c r="Z36" s="16">
        <f t="shared" si="21"/>
        <v>74.126778783958599</v>
      </c>
      <c r="AA36" s="6"/>
      <c r="AB36" s="18"/>
    </row>
    <row r="37" spans="1:29" s="28" customFormat="1">
      <c r="A37" s="11">
        <v>4</v>
      </c>
      <c r="B37" s="68" t="s">
        <v>21</v>
      </c>
      <c r="C37" s="27">
        <v>2495</v>
      </c>
      <c r="D37" s="27">
        <v>579</v>
      </c>
      <c r="E37" s="27">
        <v>2495</v>
      </c>
      <c r="F37" s="18">
        <f t="shared" si="22"/>
        <v>100</v>
      </c>
      <c r="G37" s="44">
        <v>484</v>
      </c>
      <c r="H37" s="18">
        <v>80.7</v>
      </c>
      <c r="I37" s="27">
        <v>2495</v>
      </c>
      <c r="J37" s="27">
        <v>995</v>
      </c>
      <c r="K37" s="18">
        <f t="shared" si="18"/>
        <v>39.879759519038075</v>
      </c>
      <c r="L37" s="27">
        <v>579</v>
      </c>
      <c r="M37" s="44">
        <v>484</v>
      </c>
      <c r="N37" s="18">
        <f t="shared" si="19"/>
        <v>83.59240069084629</v>
      </c>
      <c r="O37" s="58">
        <v>0</v>
      </c>
      <c r="P37" s="54">
        <v>0</v>
      </c>
      <c r="Q37" s="59">
        <v>0</v>
      </c>
      <c r="R37" s="59">
        <v>0</v>
      </c>
      <c r="S37" s="54">
        <v>0</v>
      </c>
      <c r="T37" s="59">
        <v>0</v>
      </c>
      <c r="U37" s="51">
        <v>2493</v>
      </c>
      <c r="V37" s="6">
        <v>1901</v>
      </c>
      <c r="W37" s="18">
        <f t="shared" si="20"/>
        <v>76.25350982751705</v>
      </c>
      <c r="X37" s="51">
        <v>567</v>
      </c>
      <c r="Y37" s="51">
        <v>367</v>
      </c>
      <c r="Z37" s="16">
        <f t="shared" si="21"/>
        <v>64.726631393298064</v>
      </c>
      <c r="AA37" s="6"/>
      <c r="AB37" s="18"/>
    </row>
    <row r="38" spans="1:29" s="42" customFormat="1">
      <c r="A38" s="11">
        <v>5</v>
      </c>
      <c r="B38" s="68" t="s">
        <v>22</v>
      </c>
      <c r="C38" s="27">
        <v>4395</v>
      </c>
      <c r="D38" s="27">
        <v>1141</v>
      </c>
      <c r="E38" s="27">
        <v>4395</v>
      </c>
      <c r="F38" s="18">
        <f t="shared" si="22"/>
        <v>100</v>
      </c>
      <c r="G38" s="44">
        <v>1133</v>
      </c>
      <c r="H38" s="18">
        <f t="shared" si="17"/>
        <v>99.298860648553898</v>
      </c>
      <c r="I38" s="27">
        <v>0</v>
      </c>
      <c r="J38" s="27">
        <v>0</v>
      </c>
      <c r="K38" s="18">
        <v>0</v>
      </c>
      <c r="L38" s="27">
        <v>0</v>
      </c>
      <c r="M38" s="44">
        <v>0</v>
      </c>
      <c r="N38" s="18">
        <v>0</v>
      </c>
      <c r="O38" s="6">
        <v>1141</v>
      </c>
      <c r="P38" s="6">
        <v>1133</v>
      </c>
      <c r="Q38" s="59">
        <f t="shared" ref="Q38:Q49" si="23">P38/O38*100</f>
        <v>99.298860648553898</v>
      </c>
      <c r="R38" s="6">
        <v>4395</v>
      </c>
      <c r="S38" s="6">
        <v>4095</v>
      </c>
      <c r="T38" s="59">
        <f t="shared" ref="T38" si="24">S38/R38*100</f>
        <v>93.174061433447093</v>
      </c>
      <c r="U38" s="51">
        <v>4359</v>
      </c>
      <c r="V38" s="6">
        <v>1031</v>
      </c>
      <c r="W38" s="18">
        <f t="shared" si="20"/>
        <v>23.652213810506996</v>
      </c>
      <c r="X38" s="27">
        <v>209</v>
      </c>
      <c r="Y38" s="51">
        <v>209</v>
      </c>
      <c r="Z38" s="16">
        <f>Y38/X38*100</f>
        <v>100</v>
      </c>
      <c r="AA38" s="6"/>
      <c r="AB38" s="18"/>
      <c r="AC38" s="28"/>
    </row>
    <row r="39" spans="1:29" s="28" customFormat="1">
      <c r="A39" s="11">
        <v>6</v>
      </c>
      <c r="B39" s="68" t="s">
        <v>23</v>
      </c>
      <c r="C39" s="44">
        <v>3314</v>
      </c>
      <c r="D39" s="44">
        <v>679</v>
      </c>
      <c r="E39" s="44">
        <v>3314</v>
      </c>
      <c r="F39" s="18">
        <f t="shared" si="22"/>
        <v>100</v>
      </c>
      <c r="G39" s="44">
        <v>489</v>
      </c>
      <c r="H39" s="18">
        <v>70.099999999999994</v>
      </c>
      <c r="I39" s="44">
        <v>3314</v>
      </c>
      <c r="J39" s="44">
        <v>1008</v>
      </c>
      <c r="K39" s="18">
        <f t="shared" si="18"/>
        <v>30.416415208207603</v>
      </c>
      <c r="L39" s="44">
        <v>679</v>
      </c>
      <c r="M39" s="44">
        <v>489</v>
      </c>
      <c r="N39" s="18">
        <f t="shared" si="19"/>
        <v>72.017673048600884</v>
      </c>
      <c r="O39" s="6">
        <v>0</v>
      </c>
      <c r="P39" s="6">
        <v>0</v>
      </c>
      <c r="Q39" s="59">
        <v>0</v>
      </c>
      <c r="R39" s="6">
        <v>0</v>
      </c>
      <c r="S39" s="6">
        <v>0</v>
      </c>
      <c r="T39" s="59">
        <v>0</v>
      </c>
      <c r="U39" s="51">
        <v>3303</v>
      </c>
      <c r="V39" s="6">
        <v>1399</v>
      </c>
      <c r="W39" s="18">
        <f t="shared" si="20"/>
        <v>42.355434453527096</v>
      </c>
      <c r="X39" s="51">
        <v>679</v>
      </c>
      <c r="Y39" s="51">
        <v>397</v>
      </c>
      <c r="Z39" s="16">
        <f t="shared" si="21"/>
        <v>58.468335787923422</v>
      </c>
      <c r="AA39" s="6"/>
      <c r="AB39" s="18"/>
    </row>
    <row r="40" spans="1:29" s="28" customFormat="1">
      <c r="A40" s="11">
        <v>7</v>
      </c>
      <c r="B40" s="68" t="s">
        <v>24</v>
      </c>
      <c r="C40" s="27">
        <v>4648</v>
      </c>
      <c r="D40" s="27">
        <v>1063</v>
      </c>
      <c r="E40" s="27">
        <v>4648</v>
      </c>
      <c r="F40" s="18">
        <f t="shared" si="22"/>
        <v>100</v>
      </c>
      <c r="G40" s="44">
        <v>865</v>
      </c>
      <c r="H40" s="18">
        <f t="shared" si="17"/>
        <v>81.373471307619951</v>
      </c>
      <c r="I40" s="27">
        <v>4648</v>
      </c>
      <c r="J40" s="27">
        <v>3027</v>
      </c>
      <c r="K40" s="18">
        <f t="shared" si="18"/>
        <v>65.124784853700518</v>
      </c>
      <c r="L40" s="27">
        <v>1063</v>
      </c>
      <c r="M40" s="44">
        <v>865</v>
      </c>
      <c r="N40" s="18">
        <f t="shared" si="19"/>
        <v>81.373471307619951</v>
      </c>
      <c r="O40" s="6">
        <v>0</v>
      </c>
      <c r="P40" s="6">
        <v>0</v>
      </c>
      <c r="Q40" s="59">
        <v>0</v>
      </c>
      <c r="R40" s="6">
        <v>0</v>
      </c>
      <c r="S40" s="6">
        <v>0</v>
      </c>
      <c r="T40" s="59">
        <v>0</v>
      </c>
      <c r="U40" s="51">
        <v>4634</v>
      </c>
      <c r="V40" s="6">
        <v>2345</v>
      </c>
      <c r="W40" s="18">
        <f t="shared" si="20"/>
        <v>50.604229607250751</v>
      </c>
      <c r="X40" s="51">
        <v>985</v>
      </c>
      <c r="Y40" s="51">
        <v>748</v>
      </c>
      <c r="Z40" s="16">
        <f t="shared" si="21"/>
        <v>75.939086294416242</v>
      </c>
      <c r="AA40" s="6"/>
      <c r="AB40" s="18"/>
    </row>
    <row r="41" spans="1:29" s="28" customFormat="1">
      <c r="A41" s="11">
        <v>8</v>
      </c>
      <c r="B41" s="70" t="s">
        <v>25</v>
      </c>
      <c r="C41" s="63">
        <v>5821</v>
      </c>
      <c r="D41" s="63">
        <v>1179</v>
      </c>
      <c r="E41" s="63">
        <v>5821</v>
      </c>
      <c r="F41" s="18">
        <f t="shared" si="22"/>
        <v>100</v>
      </c>
      <c r="G41" s="44">
        <v>601</v>
      </c>
      <c r="H41" s="18">
        <f t="shared" si="17"/>
        <v>50.975402883799823</v>
      </c>
      <c r="I41" s="63">
        <v>5821</v>
      </c>
      <c r="J41" s="63">
        <v>4040</v>
      </c>
      <c r="K41" s="18">
        <f t="shared" si="18"/>
        <v>69.403882494416763</v>
      </c>
      <c r="L41" s="63">
        <v>1179</v>
      </c>
      <c r="M41" s="44">
        <v>601</v>
      </c>
      <c r="N41" s="18">
        <f t="shared" si="19"/>
        <v>50.975402883799823</v>
      </c>
      <c r="O41" s="6">
        <v>0</v>
      </c>
      <c r="P41" s="6">
        <v>0</v>
      </c>
      <c r="Q41" s="59">
        <v>0</v>
      </c>
      <c r="R41" s="6">
        <v>0</v>
      </c>
      <c r="S41" s="6">
        <v>0</v>
      </c>
      <c r="T41" s="59">
        <v>0</v>
      </c>
      <c r="U41" s="51">
        <v>5736</v>
      </c>
      <c r="V41" s="6">
        <v>3204</v>
      </c>
      <c r="W41" s="18">
        <f t="shared" si="20"/>
        <v>55.85774058577406</v>
      </c>
      <c r="X41" s="51">
        <v>237</v>
      </c>
      <c r="Y41" s="51">
        <v>197</v>
      </c>
      <c r="Z41" s="16">
        <f t="shared" si="21"/>
        <v>83.122362869198312</v>
      </c>
      <c r="AA41" s="6"/>
      <c r="AB41" s="18"/>
    </row>
    <row r="42" spans="1:29" s="28" customFormat="1">
      <c r="A42" s="11">
        <v>9</v>
      </c>
      <c r="B42" s="68" t="s">
        <v>26</v>
      </c>
      <c r="C42" s="27">
        <v>3723</v>
      </c>
      <c r="D42" s="27">
        <v>712</v>
      </c>
      <c r="E42" s="27">
        <v>3723</v>
      </c>
      <c r="F42" s="18">
        <f t="shared" si="22"/>
        <v>100</v>
      </c>
      <c r="G42" s="44">
        <v>621</v>
      </c>
      <c r="H42" s="18">
        <v>84</v>
      </c>
      <c r="I42" s="27">
        <v>3723</v>
      </c>
      <c r="J42" s="27">
        <v>2321</v>
      </c>
      <c r="K42" s="18">
        <f t="shared" si="18"/>
        <v>62.342197152833734</v>
      </c>
      <c r="L42" s="27">
        <v>712</v>
      </c>
      <c r="M42" s="44">
        <v>621</v>
      </c>
      <c r="N42" s="18">
        <f t="shared" si="19"/>
        <v>87.219101123595507</v>
      </c>
      <c r="O42" s="6">
        <v>0</v>
      </c>
      <c r="P42" s="6">
        <v>0</v>
      </c>
      <c r="Q42" s="59">
        <v>0</v>
      </c>
      <c r="R42" s="6">
        <v>0</v>
      </c>
      <c r="S42" s="6">
        <v>0</v>
      </c>
      <c r="T42" s="59">
        <v>0</v>
      </c>
      <c r="U42" s="51">
        <v>3666</v>
      </c>
      <c r="V42" s="6">
        <v>2091</v>
      </c>
      <c r="W42" s="18">
        <f t="shared" si="20"/>
        <v>57.037643207855972</v>
      </c>
      <c r="X42" s="51">
        <v>731</v>
      </c>
      <c r="Y42" s="51">
        <v>531</v>
      </c>
      <c r="Z42" s="16">
        <f t="shared" si="21"/>
        <v>72.640218878248973</v>
      </c>
      <c r="AA42" s="6"/>
      <c r="AB42" s="18"/>
    </row>
    <row r="43" spans="1:29" s="28" customFormat="1">
      <c r="A43" s="11">
        <v>10</v>
      </c>
      <c r="B43" s="68" t="s">
        <v>27</v>
      </c>
      <c r="C43" s="45">
        <v>8889</v>
      </c>
      <c r="D43" s="45">
        <v>2081</v>
      </c>
      <c r="E43" s="45">
        <v>8889</v>
      </c>
      <c r="F43" s="18">
        <f t="shared" si="22"/>
        <v>100</v>
      </c>
      <c r="G43" s="44">
        <v>1681</v>
      </c>
      <c r="H43" s="18">
        <f t="shared" si="17"/>
        <v>80.778471888515142</v>
      </c>
      <c r="I43" s="45">
        <v>8889</v>
      </c>
      <c r="J43" s="45">
        <v>5218</v>
      </c>
      <c r="K43" s="18">
        <f t="shared" si="18"/>
        <v>58.70176622792215</v>
      </c>
      <c r="L43" s="45">
        <v>2081</v>
      </c>
      <c r="M43" s="44">
        <v>1681</v>
      </c>
      <c r="N43" s="18">
        <f t="shared" si="19"/>
        <v>80.778471888515142</v>
      </c>
      <c r="O43" s="6">
        <v>0</v>
      </c>
      <c r="P43" s="6">
        <v>0</v>
      </c>
      <c r="Q43" s="59">
        <v>0</v>
      </c>
      <c r="R43" s="6">
        <v>0</v>
      </c>
      <c r="S43" s="6">
        <v>0</v>
      </c>
      <c r="T43" s="59">
        <v>0</v>
      </c>
      <c r="U43" s="51">
        <v>8813</v>
      </c>
      <c r="V43" s="6">
        <v>6013</v>
      </c>
      <c r="W43" s="18">
        <f t="shared" si="20"/>
        <v>68.228752978554411</v>
      </c>
      <c r="X43" s="51">
        <v>1873</v>
      </c>
      <c r="Y43" s="51">
        <v>1273</v>
      </c>
      <c r="Z43" s="16">
        <f t="shared" si="21"/>
        <v>67.965830218900152</v>
      </c>
      <c r="AA43" s="6"/>
      <c r="AB43" s="18"/>
    </row>
    <row r="44" spans="1:29" s="28" customFormat="1">
      <c r="A44" s="11">
        <v>11</v>
      </c>
      <c r="B44" s="68" t="s">
        <v>28</v>
      </c>
      <c r="C44" s="27">
        <v>5686</v>
      </c>
      <c r="D44" s="27">
        <v>1421</v>
      </c>
      <c r="E44" s="27">
        <v>5686</v>
      </c>
      <c r="F44" s="18">
        <f t="shared" si="22"/>
        <v>100</v>
      </c>
      <c r="G44" s="44">
        <v>1493</v>
      </c>
      <c r="H44" s="18">
        <v>76.900000000000006</v>
      </c>
      <c r="I44" s="27">
        <v>5686</v>
      </c>
      <c r="J44" s="27">
        <v>4170</v>
      </c>
      <c r="K44" s="18">
        <f t="shared" si="18"/>
        <v>73.338023214913832</v>
      </c>
      <c r="L44" s="27">
        <v>1421</v>
      </c>
      <c r="M44" s="44">
        <v>1493</v>
      </c>
      <c r="N44" s="18">
        <f t="shared" si="19"/>
        <v>105.06685432793807</v>
      </c>
      <c r="O44" s="6">
        <v>0</v>
      </c>
      <c r="P44" s="6">
        <v>0</v>
      </c>
      <c r="Q44" s="59">
        <v>0</v>
      </c>
      <c r="R44" s="6">
        <v>0</v>
      </c>
      <c r="S44" s="6">
        <v>0</v>
      </c>
      <c r="T44" s="59">
        <v>0</v>
      </c>
      <c r="U44" s="51">
        <v>4951</v>
      </c>
      <c r="V44" s="6">
        <v>4951</v>
      </c>
      <c r="W44" s="18">
        <f t="shared" si="20"/>
        <v>100</v>
      </c>
      <c r="X44" s="51">
        <v>843</v>
      </c>
      <c r="Y44" s="51">
        <v>691</v>
      </c>
      <c r="Z44" s="16">
        <f t="shared" si="21"/>
        <v>81.969157769869511</v>
      </c>
      <c r="AA44" s="6"/>
      <c r="AB44" s="18"/>
    </row>
    <row r="45" spans="1:29" s="28" customFormat="1">
      <c r="A45" s="11">
        <v>12</v>
      </c>
      <c r="B45" s="68" t="s">
        <v>29</v>
      </c>
      <c r="C45" s="45">
        <v>5170</v>
      </c>
      <c r="D45" s="45">
        <v>1025</v>
      </c>
      <c r="E45" s="45">
        <v>5170</v>
      </c>
      <c r="F45" s="18">
        <f t="shared" si="22"/>
        <v>100</v>
      </c>
      <c r="G45" s="44">
        <v>313</v>
      </c>
      <c r="H45" s="18">
        <v>3701</v>
      </c>
      <c r="I45" s="45">
        <v>5170</v>
      </c>
      <c r="J45" s="45">
        <v>3271</v>
      </c>
      <c r="K45" s="18">
        <f t="shared" si="18"/>
        <v>63.2688588007737</v>
      </c>
      <c r="L45" s="45">
        <v>1025</v>
      </c>
      <c r="M45" s="44">
        <v>313</v>
      </c>
      <c r="N45" s="18">
        <f t="shared" si="19"/>
        <v>30.536585365853657</v>
      </c>
      <c r="O45" s="6">
        <v>0</v>
      </c>
      <c r="P45" s="6">
        <v>0</v>
      </c>
      <c r="Q45" s="59">
        <v>0</v>
      </c>
      <c r="R45" s="6">
        <v>0</v>
      </c>
      <c r="S45" s="6">
        <v>0</v>
      </c>
      <c r="T45" s="59">
        <v>0</v>
      </c>
      <c r="U45" s="51">
        <v>5060</v>
      </c>
      <c r="V45" s="6">
        <v>4113</v>
      </c>
      <c r="W45" s="18">
        <f t="shared" si="20"/>
        <v>81.284584980237156</v>
      </c>
      <c r="X45" s="51">
        <v>1044</v>
      </c>
      <c r="Y45" s="51">
        <v>928</v>
      </c>
      <c r="Z45" s="16">
        <f t="shared" si="21"/>
        <v>88.888888888888886</v>
      </c>
      <c r="AA45" s="6"/>
      <c r="AB45" s="18"/>
    </row>
    <row r="46" spans="1:29" s="86" customFormat="1">
      <c r="A46" s="11">
        <v>13</v>
      </c>
      <c r="B46" s="68" t="s">
        <v>30</v>
      </c>
      <c r="C46" s="27">
        <v>12131</v>
      </c>
      <c r="D46" s="27">
        <v>2861</v>
      </c>
      <c r="E46" s="27">
        <v>12131</v>
      </c>
      <c r="F46" s="18">
        <f t="shared" si="22"/>
        <v>100</v>
      </c>
      <c r="G46" s="44">
        <v>1286</v>
      </c>
      <c r="H46" s="18">
        <v>85.5</v>
      </c>
      <c r="I46" s="27">
        <v>12131</v>
      </c>
      <c r="J46" s="27">
        <v>10091</v>
      </c>
      <c r="K46" s="18">
        <f t="shared" si="18"/>
        <v>83.183579259747759</v>
      </c>
      <c r="L46" s="27">
        <v>2861</v>
      </c>
      <c r="M46" s="44">
        <v>1286</v>
      </c>
      <c r="N46" s="18">
        <f t="shared" si="19"/>
        <v>44.949318420132819</v>
      </c>
      <c r="O46" s="6">
        <v>0</v>
      </c>
      <c r="P46" s="6">
        <v>0</v>
      </c>
      <c r="Q46" s="59">
        <v>0</v>
      </c>
      <c r="R46" s="6">
        <v>0</v>
      </c>
      <c r="S46" s="6">
        <v>0</v>
      </c>
      <c r="T46" s="59">
        <v>0</v>
      </c>
      <c r="U46" s="51">
        <v>7942</v>
      </c>
      <c r="V46" s="6">
        <v>6152</v>
      </c>
      <c r="W46" s="18">
        <f t="shared" si="20"/>
        <v>77.461596575169978</v>
      </c>
      <c r="X46" s="51">
        <v>1693</v>
      </c>
      <c r="Y46" s="51">
        <v>1093</v>
      </c>
      <c r="Z46" s="16">
        <f t="shared" si="21"/>
        <v>64.55995274660367</v>
      </c>
      <c r="AA46" s="6"/>
      <c r="AB46" s="18"/>
    </row>
    <row r="47" spans="1:29" s="28" customFormat="1">
      <c r="A47" s="11">
        <v>14</v>
      </c>
      <c r="B47" s="68" t="s">
        <v>31</v>
      </c>
      <c r="C47" s="45">
        <v>6450</v>
      </c>
      <c r="D47" s="45">
        <v>1196</v>
      </c>
      <c r="E47" s="45">
        <v>6450</v>
      </c>
      <c r="F47" s="18">
        <f t="shared" si="22"/>
        <v>100</v>
      </c>
      <c r="G47" s="44">
        <v>916</v>
      </c>
      <c r="H47" s="18">
        <v>74.900000000000006</v>
      </c>
      <c r="I47" s="45">
        <v>6450</v>
      </c>
      <c r="J47" s="45">
        <v>3147</v>
      </c>
      <c r="K47" s="18">
        <f t="shared" si="18"/>
        <v>48.790697674418603</v>
      </c>
      <c r="L47" s="45">
        <v>1196</v>
      </c>
      <c r="M47" s="44">
        <v>916</v>
      </c>
      <c r="N47" s="18">
        <f t="shared" si="19"/>
        <v>76.588628762541816</v>
      </c>
      <c r="O47" s="6">
        <v>0</v>
      </c>
      <c r="P47" s="6">
        <v>0</v>
      </c>
      <c r="Q47" s="59">
        <v>0</v>
      </c>
      <c r="R47" s="6">
        <v>0</v>
      </c>
      <c r="S47" s="6">
        <v>0</v>
      </c>
      <c r="T47" s="59">
        <v>0</v>
      </c>
      <c r="U47" s="51">
        <v>6288</v>
      </c>
      <c r="V47" s="6">
        <v>5201</v>
      </c>
      <c r="W47" s="18">
        <f t="shared" si="20"/>
        <v>82.713104325699746</v>
      </c>
      <c r="X47" s="51">
        <v>1262</v>
      </c>
      <c r="Y47" s="51">
        <v>1002</v>
      </c>
      <c r="Z47" s="16">
        <f t="shared" si="21"/>
        <v>79.397781299524567</v>
      </c>
      <c r="AA47" s="6"/>
      <c r="AB47" s="18"/>
    </row>
    <row r="48" spans="1:29" s="28" customFormat="1">
      <c r="A48" s="11">
        <v>15</v>
      </c>
      <c r="B48" s="68" t="s">
        <v>32</v>
      </c>
      <c r="C48" s="27">
        <v>5698</v>
      </c>
      <c r="D48" s="27">
        <v>1348</v>
      </c>
      <c r="E48" s="27">
        <v>5698</v>
      </c>
      <c r="F48" s="18">
        <f t="shared" si="22"/>
        <v>100</v>
      </c>
      <c r="G48" s="44">
        <v>966</v>
      </c>
      <c r="H48" s="18">
        <v>71.7</v>
      </c>
      <c r="I48" s="27">
        <v>5698</v>
      </c>
      <c r="J48" s="27">
        <v>3447</v>
      </c>
      <c r="K48" s="18">
        <f t="shared" si="18"/>
        <v>60.494910494910492</v>
      </c>
      <c r="L48" s="27">
        <v>1348</v>
      </c>
      <c r="M48" s="44">
        <v>966</v>
      </c>
      <c r="N48" s="18">
        <f t="shared" si="19"/>
        <v>71.661721068249264</v>
      </c>
      <c r="O48" s="6">
        <v>0</v>
      </c>
      <c r="P48" s="6">
        <v>0</v>
      </c>
      <c r="Q48" s="59">
        <v>0</v>
      </c>
      <c r="R48" s="6">
        <v>0</v>
      </c>
      <c r="S48" s="6">
        <v>0</v>
      </c>
      <c r="T48" s="59">
        <v>0</v>
      </c>
      <c r="U48" s="14">
        <v>5647</v>
      </c>
      <c r="V48" s="6">
        <v>4012</v>
      </c>
      <c r="W48" s="18">
        <f t="shared" si="20"/>
        <v>71.04657340180627</v>
      </c>
      <c r="X48" s="65">
        <v>766</v>
      </c>
      <c r="Y48" s="65">
        <v>566</v>
      </c>
      <c r="Z48" s="16">
        <f t="shared" si="21"/>
        <v>73.89033942558747</v>
      </c>
      <c r="AA48" s="6"/>
      <c r="AB48" s="18"/>
    </row>
    <row r="49" spans="1:29" s="42" customFormat="1">
      <c r="A49" s="112" t="s">
        <v>15</v>
      </c>
      <c r="B49" s="113"/>
      <c r="C49" s="20">
        <f>SUM(C34:C48)</f>
        <v>86523</v>
      </c>
      <c r="D49" s="20">
        <f>SUM(D34:D48)</f>
        <v>19316</v>
      </c>
      <c r="E49" s="20">
        <f>SUM(E34:E48)</f>
        <v>81672</v>
      </c>
      <c r="F49" s="18">
        <f t="shared" si="22"/>
        <v>94.393398287160636</v>
      </c>
      <c r="G49" s="20">
        <v>14045</v>
      </c>
      <c r="H49" s="21" t="s">
        <v>103</v>
      </c>
      <c r="I49" s="20">
        <f>SUM(I34:I48)</f>
        <v>82128</v>
      </c>
      <c r="J49" s="20">
        <f>SUM(J34:J48)</f>
        <v>44727</v>
      </c>
      <c r="K49" s="21">
        <f t="shared" si="18"/>
        <v>54.460111046171832</v>
      </c>
      <c r="L49" s="20">
        <f>SUM(L34:L48)</f>
        <v>18175</v>
      </c>
      <c r="M49" s="64">
        <f>SUM(M34:M48)</f>
        <v>12912</v>
      </c>
      <c r="N49" s="21">
        <f t="shared" si="19"/>
        <v>71.042640990371382</v>
      </c>
      <c r="O49" s="20">
        <f>SUM(O34:O48)</f>
        <v>1141</v>
      </c>
      <c r="P49" s="20">
        <f>SUM(P34:P48)</f>
        <v>1133</v>
      </c>
      <c r="Q49" s="20">
        <f t="shared" si="23"/>
        <v>99.298860648553898</v>
      </c>
      <c r="R49" s="20">
        <f>SUM(R34:R48)</f>
        <v>4395</v>
      </c>
      <c r="S49" s="20">
        <f>SUM(S34:S48)</f>
        <v>4095</v>
      </c>
      <c r="T49" s="21">
        <f t="shared" ref="T49" si="25">S49/R49*100</f>
        <v>93.174061433447093</v>
      </c>
      <c r="U49" s="69">
        <f>SUM(U34:U48)</f>
        <v>80951</v>
      </c>
      <c r="V49" s="69">
        <f>SUM(V34:V48)</f>
        <v>51034</v>
      </c>
      <c r="W49" s="21">
        <f t="shared" si="20"/>
        <v>63.043075440698694</v>
      </c>
      <c r="X49" s="19">
        <f>SUM(X34:X48)</f>
        <v>14339</v>
      </c>
      <c r="Y49" s="19">
        <f>SUM(Y34:Y48)</f>
        <v>10152</v>
      </c>
      <c r="Z49" s="57">
        <f t="shared" ref="Z49" si="26">Y49/X49*100</f>
        <v>70.799916312155659</v>
      </c>
      <c r="AA49" s="20" t="e">
        <f>SUM(#REF!)</f>
        <v>#REF!</v>
      </c>
      <c r="AB49" s="17"/>
      <c r="AC49" s="28"/>
    </row>
    <row r="50" spans="1:29" s="31" customFormat="1">
      <c r="A50" s="111" t="s">
        <v>83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17"/>
      <c r="AC50" s="29"/>
    </row>
    <row r="51" spans="1:29">
      <c r="A51" s="28"/>
      <c r="B51" s="71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17"/>
    </row>
    <row r="52" spans="1:29" s="29" customFormat="1">
      <c r="B52" s="30"/>
      <c r="C52" s="61"/>
      <c r="D52" s="61"/>
      <c r="E52" s="61"/>
      <c r="F52" s="61"/>
      <c r="L52" s="61"/>
      <c r="N52" s="61"/>
      <c r="O52" s="61"/>
      <c r="AB52" s="17"/>
    </row>
    <row r="53" spans="1:29" s="31" customFormat="1">
      <c r="A53" s="29"/>
      <c r="B53" s="30"/>
      <c r="C53" s="61"/>
      <c r="D53" s="61"/>
      <c r="E53" s="61"/>
      <c r="F53" s="61"/>
      <c r="G53" s="29"/>
      <c r="H53" s="29"/>
      <c r="I53" s="29"/>
      <c r="J53" s="29"/>
      <c r="K53" s="29"/>
      <c r="L53" s="61"/>
      <c r="M53" s="29"/>
      <c r="N53" s="61"/>
      <c r="O53" s="61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0">
        <f>SUM(AB49:AB52)</f>
        <v>0</v>
      </c>
      <c r="AC53" s="29"/>
    </row>
    <row r="54" spans="1:29">
      <c r="AB54" s="28"/>
    </row>
  </sheetData>
  <mergeCells count="11">
    <mergeCell ref="A50:N50"/>
    <mergeCell ref="A22:B22"/>
    <mergeCell ref="A1:D1"/>
    <mergeCell ref="A2:AB3"/>
    <mergeCell ref="A4:A6"/>
    <mergeCell ref="B4:B6"/>
    <mergeCell ref="C4:AB4"/>
    <mergeCell ref="C5:AB5"/>
    <mergeCell ref="A23:AB23"/>
    <mergeCell ref="A31:B31"/>
    <mergeCell ref="A49:B4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Nhà tiêu</vt:lpstr>
      <vt:lpstr>SL VSMT, Nước</vt:lpstr>
      <vt:lpstr>'Nhà tiêu'!Print_Titles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Huyện Yên Châu</cp:lastModifiedBy>
  <cp:lastPrinted>2024-07-09T01:43:22Z</cp:lastPrinted>
  <dcterms:created xsi:type="dcterms:W3CDTF">2020-12-16T03:45:36Z</dcterms:created>
  <dcterms:modified xsi:type="dcterms:W3CDTF">2024-11-02T03:29:18Z</dcterms:modified>
</cp:coreProperties>
</file>